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Дашборд" sheetId="1" state="visible" r:id="rId1"/>
    <sheet xmlns:r="http://schemas.openxmlformats.org/officeDocument/2006/relationships" name="Реестр СИ" sheetId="2" state="visible" r:id="rId2"/>
    <sheet xmlns:r="http://schemas.openxmlformats.org/officeDocument/2006/relationships" name="График поверки" sheetId="3" state="visible" r:id="rId3"/>
    <sheet xmlns:r="http://schemas.openxmlformats.org/officeDocument/2006/relationships" name="Настройки" sheetId="4" state="visible" r:id="rId4"/>
  </sheets>
  <definedNames>
    <definedName name="ОтчДата">'Настройки'!$B$5</definedName>
    <definedName name="Год">'Настройки'!$B$6</definedName>
    <definedName name="Предупр1">'Настройки'!$B$7</definedName>
    <definedName name="Предупр2">'Настройки'!$B$8</definedName>
    <definedName name="Предприятие">'Настройки'!$B$9</definedName>
    <definedName name="Утверждает">'Настройки'!$B$10</definedName>
    <definedName name="_xlnm.Print_Area" localSheetId="0">'Дашборд'!$A$1:$N$34</definedName>
    <definedName name="_xlnm._FilterDatabase" localSheetId="1" hidden="1">'Реестр СИ'!$A$5:$O$155</definedName>
    <definedName name="_xlnm.Print_Titles" localSheetId="2">'График поверки'!$5:$5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.MM.YYYY"/>
    <numFmt numFmtId="166" formatCode="# ##0"/>
  </numFmts>
  <fonts count="22">
    <font>
      <name val="Calibri"/>
      <family val="2"/>
      <color theme="1"/>
      <sz val="11"/>
      <scheme val="minor"/>
    </font>
    <font>
      <name val="Arial"/>
      <b val="1"/>
      <color rgb="002E75B6"/>
      <sz val="9"/>
    </font>
    <font>
      <name val="Arial"/>
      <b val="1"/>
      <color rgb="001F2937"/>
      <sz val="18"/>
    </font>
    <font>
      <name val="Arial"/>
      <color rgb="006B7280"/>
      <sz val="10"/>
    </font>
    <font>
      <name val="Arial"/>
      <b val="1"/>
      <color rgb="00FFFFFF"/>
      <sz val="10"/>
    </font>
    <font>
      <name val="Arial"/>
      <sz val="9"/>
    </font>
    <font>
      <name val="Arial"/>
      <b val="1"/>
      <color rgb="001F4E79"/>
      <sz val="10"/>
    </font>
    <font>
      <name val="Arial"/>
      <b val="1"/>
      <sz val="10"/>
    </font>
    <font>
      <name val="Arial"/>
      <b val="1"/>
      <sz val="16"/>
    </font>
    <font>
      <name val="Arial"/>
      <b val="1"/>
      <sz val="9"/>
    </font>
    <font>
      <name val="Arial"/>
      <b val="1"/>
      <color rgb="00FFFFFF"/>
      <sz val="9"/>
    </font>
    <font>
      <name val="Arial"/>
      <sz val="8"/>
    </font>
    <font>
      <name val="Arial"/>
      <color rgb="006B7280"/>
      <sz val="9"/>
    </font>
    <font>
      <name val="Arial"/>
      <b val="1"/>
      <color rgb="006B7280"/>
      <sz val="9"/>
    </font>
    <font>
      <name val="Arial"/>
      <b val="1"/>
      <color rgb="001F4E79"/>
      <sz val="24"/>
    </font>
    <font>
      <name val="Arial"/>
      <color rgb="006B7280"/>
      <sz val="8"/>
    </font>
    <font>
      <name val="Arial"/>
      <b val="1"/>
      <color rgb="00C00000"/>
      <sz val="24"/>
    </font>
    <font>
      <name val="Arial"/>
      <b val="1"/>
      <color rgb="00BF9000"/>
      <sz val="24"/>
    </font>
    <font>
      <name val="Arial"/>
      <b val="1"/>
      <color rgb="001F4E79"/>
      <sz val="18"/>
    </font>
    <font>
      <name val="Arial"/>
      <b val="1"/>
      <color rgb="002E7D32"/>
      <sz val="24"/>
    </font>
    <font>
      <name val="Arial"/>
      <b val="1"/>
      <color rgb="00C00000"/>
      <sz val="12"/>
    </font>
    <font>
      <name val="Arial"/>
      <b val="1"/>
      <color rgb="002E75B6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FF2CC"/>
      </patternFill>
    </fill>
    <fill>
      <patternFill patternType="solid">
        <fgColor rgb="00EAF1F8"/>
      </patternFill>
    </fill>
    <fill>
      <patternFill patternType="solid">
        <fgColor rgb="00F3F6FA"/>
      </patternFill>
    </fill>
  </fills>
  <borders count="6">
    <border>
      <left/>
      <right/>
      <top/>
      <bottom/>
      <diagonal/>
    </border>
    <border>
      <left style="thin">
        <color rgb="00D0D7E2"/>
      </left>
      <right style="thin">
        <color rgb="00D0D7E2"/>
      </right>
      <top style="thin">
        <color rgb="00D0D7E2"/>
      </top>
      <bottom style="thin">
        <color rgb="00D0D7E2"/>
      </bottom>
    </border>
    <border>
      <left/>
      <right/>
      <top style="thin">
        <color rgb="00D0D7E2"/>
      </top>
      <bottom/>
      <diagonal/>
    </border>
    <border>
      <left/>
      <right style="thin">
        <color rgb="00D0D7E2"/>
      </right>
      <top style="thin">
        <color rgb="00D0D7E2"/>
      </top>
      <bottom/>
      <diagonal/>
    </border>
    <border>
      <left/>
      <right/>
      <top style="thin">
        <color rgb="00D0D7E2"/>
      </top>
      <bottom style="thin">
        <color rgb="00D0D7E2"/>
      </bottom>
      <diagonal/>
    </border>
    <border>
      <left/>
      <right style="thin">
        <color rgb="00D0D7E2"/>
      </right>
      <top style="thin">
        <color rgb="00D0D7E2"/>
      </top>
      <bottom style="thin">
        <color rgb="00D0D7E2"/>
      </bottom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13" fillId="5" borderId="0" applyAlignment="1" pivotButton="0" quotePrefix="0" xfId="0">
      <alignment indent="1"/>
    </xf>
    <xf numFmtId="0" fontId="0" fillId="5" borderId="0" pivotButton="0" quotePrefix="0" xfId="0"/>
    <xf numFmtId="1" fontId="14" fillId="5" borderId="0" applyAlignment="1" pivotButton="0" quotePrefix="0" xfId="0">
      <alignment horizontal="left" indent="1"/>
    </xf>
    <xf numFmtId="1" fontId="16" fillId="5" borderId="0" applyAlignment="1" pivotButton="0" quotePrefix="0" xfId="0">
      <alignment horizontal="left" indent="1"/>
    </xf>
    <xf numFmtId="1" fontId="17" fillId="5" borderId="0" applyAlignment="1" pivotButton="0" quotePrefix="0" xfId="0">
      <alignment horizontal="left" indent="1"/>
    </xf>
    <xf numFmtId="166" fontId="18" fillId="5" borderId="0" applyAlignment="1" pivotButton="0" quotePrefix="0" xfId="0">
      <alignment horizontal="left" indent="1"/>
    </xf>
    <xf numFmtId="9" fontId="19" fillId="5" borderId="0" applyAlignment="1" pivotButton="0" quotePrefix="0" xfId="0">
      <alignment horizontal="left" indent="1"/>
    </xf>
    <xf numFmtId="0" fontId="15" fillId="5" borderId="0" applyAlignment="1" pivotButton="0" quotePrefix="0" xfId="0">
      <alignment indent="1"/>
    </xf>
    <xf numFmtId="0" fontId="20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5" fillId="0" borderId="1" pivotButton="0" quotePrefix="0" xfId="0"/>
    <xf numFmtId="165" fontId="5" fillId="0" borderId="1" pivotButton="0" quotePrefix="0" xfId="0"/>
    <xf numFmtId="0" fontId="21" fillId="0" borderId="0" pivotButton="0" quotePrefix="0" xfId="0"/>
    <xf numFmtId="0" fontId="12" fillId="0" borderId="0" pivotButton="0" quotePrefix="0" xfId="0"/>
    <xf numFmtId="0" fontId="5" fillId="3" borderId="1" applyAlignment="1" pivotButton="0" quotePrefix="0" xfId="0">
      <alignment vertical="top"/>
    </xf>
    <xf numFmtId="0" fontId="5" fillId="3" borderId="1" applyAlignment="1" pivotButton="0" quotePrefix="0" xfId="0">
      <alignment vertical="top" wrapText="1"/>
    </xf>
    <xf numFmtId="165" fontId="5" fillId="3" borderId="1" applyAlignment="1" pivotButton="0" quotePrefix="0" xfId="0">
      <alignment vertical="top"/>
    </xf>
    <xf numFmtId="165" fontId="5" fillId="0" borderId="1" applyAlignment="1" pivotButton="0" quotePrefix="0" xfId="0">
      <alignment vertical="top"/>
    </xf>
    <xf numFmtId="0" fontId="5" fillId="0" borderId="1" applyAlignment="1" pivotButton="0" quotePrefix="0" xfId="0">
      <alignment vertical="top"/>
    </xf>
    <xf numFmtId="0" fontId="8" fillId="0" borderId="0" pivotButton="0" quotePrefix="0" xfId="0"/>
    <xf numFmtId="0" fontId="5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vertical="center"/>
    </xf>
    <xf numFmtId="0" fontId="9" fillId="0" borderId="1" applyAlignment="1" pivotButton="0" quotePrefix="0" xfId="0">
      <alignment horizontal="center" vertical="center" wrapText="1"/>
    </xf>
    <xf numFmtId="166" fontId="5" fillId="0" borderId="1" applyAlignment="1" pivotButton="0" quotePrefix="0" xfId="0">
      <alignment horizontal="center" vertical="center" wrapText="1"/>
    </xf>
    <xf numFmtId="0" fontId="10" fillId="2" borderId="0" pivotButton="0" quotePrefix="0" xfId="0"/>
    <xf numFmtId="0" fontId="9" fillId="4" borderId="1" applyAlignment="1" pivotButton="0" quotePrefix="0" xfId="0">
      <alignment horizontal="center" vertical="center" wrapText="1"/>
    </xf>
    <xf numFmtId="166" fontId="11" fillId="4" borderId="1" pivotButton="0" quotePrefix="0" xfId="0"/>
    <xf numFmtId="166" fontId="0" fillId="0" borderId="0" pivotButton="0" quotePrefix="0" xfId="0"/>
    <xf numFmtId="0" fontId="6" fillId="4" borderId="1" pivotButton="0" quotePrefix="0" xfId="0"/>
    <xf numFmtId="165" fontId="7" fillId="3" borderId="1" pivotButton="0" quotePrefix="0" xfId="0"/>
    <xf numFmtId="0" fontId="7" fillId="3" borderId="1" pivotButton="0" quotePrefix="0" xfId="0"/>
  </cellXfs>
  <cellStyles count="1">
    <cellStyle name="Normal" xfId="0" builtinId="0" hidden="0"/>
  </cellStyles>
  <dxfs count="6">
    <dxf>
      <font>
        <name val="Arial"/>
        <b val="1"/>
        <color rgb="009C0006"/>
      </font>
      <fill>
        <patternFill patternType="solid">
          <fgColor rgb="00FF7C80"/>
        </patternFill>
      </fill>
    </dxf>
    <dxf>
      <fill>
        <patternFill patternType="solid">
          <fgColor rgb="00FFE699"/>
        </patternFill>
      </fill>
    </dxf>
    <dxf>
      <fill>
        <patternFill patternType="solid">
          <fgColor rgb="00C6EFCE"/>
        </patternFill>
      </fill>
    </dxf>
    <dxf>
      <font>
        <name val="Arial"/>
        <color rgb="00A6A6A6"/>
      </font>
    </dxf>
    <dxf>
      <fill>
        <patternFill patternType="solid">
          <fgColor rgb="00FF7C80"/>
        </patternFill>
      </fill>
    </dxf>
    <dxf>
      <fill>
        <patternFill patternType="solid">
          <fgColor rgb="00DDEB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Нагрузка по месяцам: поверок в графике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'Дашборд'!C37</f>
            </strRef>
          </tx>
          <spPr>
            <a:solidFill xmlns:a="http://schemas.openxmlformats.org/drawingml/2006/main">
              <a:srgbClr val="5B9BD5"/>
            </a:solidFill>
            <a:ln xmlns:a="http://schemas.openxmlformats.org/drawingml/2006/main">
              <a:prstDash val="solid"/>
            </a:ln>
          </spPr>
          <cat>
            <numRef>
              <f>'Дашборд'!$B$38:$B$49</f>
            </numRef>
          </cat>
          <val>
            <numRef>
              <f>'Дашборд'!$C$38:$C$49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23</row>
      <rowOff>0</rowOff>
    </from>
    <ext cx="8640000" cy="23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F4E79"/>
    <outlinePr summaryBelow="1" summaryRight="1"/>
    <pageSetUpPr fitToPage="1"/>
  </sheetPr>
  <dimension ref="B1:N49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9.5" customWidth="1" min="2" max="2"/>
    <col width="9.5" customWidth="1" min="3" max="3"/>
    <col width="9.5" customWidth="1" min="4" max="4"/>
    <col width="9.5" customWidth="1" min="5" max="5"/>
    <col width="9.5" customWidth="1" min="6" max="6"/>
    <col width="9.5" customWidth="1" min="7" max="7"/>
    <col width="9.5" customWidth="1" min="8" max="8"/>
    <col width="9.5" customWidth="1" min="9" max="9"/>
    <col width="9.5" customWidth="1" min="10" max="10"/>
    <col width="9.5" customWidth="1" min="11" max="11"/>
    <col width="9.5" customWidth="1" min="12" max="12"/>
    <col width="9.5" customWidth="1" min="13" max="13"/>
    <col width="9.5" customWidth="1" min="14" max="14"/>
  </cols>
  <sheetData>
    <row r="1">
      <c r="B1" s="1" t="inlineStr">
        <is>
          <t>PLANT PERFORMANCE · plantperformance.ru</t>
        </is>
      </c>
    </row>
    <row r="2" ht="28" customHeight="1">
      <c r="B2" s="2" t="inlineStr">
        <is>
          <t>Метрология: контроль сроков</t>
        </is>
      </c>
    </row>
    <row r="3">
      <c r="B3" s="3">
        <f>"Данные на "&amp;TEXT(ОтчДата,"DD.MM.YYYY")</f>
        <v/>
      </c>
    </row>
    <row r="5">
      <c r="B5" s="4" t="inlineStr">
        <is>
          <t>Средств измерений</t>
        </is>
      </c>
      <c r="C5" s="5" t="n"/>
      <c r="D5" s="4" t="inlineStr">
        <is>
          <t>Просрочено</t>
        </is>
      </c>
      <c r="E5" s="5" t="n"/>
      <c r="F5" s="4">
        <f>"Истекает за "&amp;Предупр1&amp;" дн."</f>
        <v/>
      </c>
      <c r="G5" s="5" t="n"/>
      <c r="H5" s="4">
        <f>"Истекает за "&amp;Предупр2&amp;" дн."</f>
        <v/>
      </c>
      <c r="I5" s="5" t="n"/>
      <c r="J5" s="4" t="inlineStr">
        <is>
          <t>Затраты на год, ₽</t>
        </is>
      </c>
      <c r="K5" s="5" t="n"/>
      <c r="L5" s="4" t="inlineStr">
        <is>
          <t>В норме</t>
        </is>
      </c>
      <c r="M5" s="5" t="n"/>
    </row>
    <row r="6" ht="36" customHeight="1">
      <c r="B6" s="6">
        <f>COUNTA('Реестр СИ'!B6:B155)-COUNTIF('Реестр СИ'!G6:G155,"Выведено*")</f>
        <v/>
      </c>
      <c r="C6" s="5" t="n"/>
      <c r="D6" s="7">
        <f>COUNTIF('Реестр СИ'!L6:L155,"Просрочено")</f>
        <v/>
      </c>
      <c r="E6" s="5" t="n"/>
      <c r="F6" s="8">
        <f>COUNTIF('Реестр СИ'!L6:L155,"≤ "&amp;Предупр1&amp;" дней")</f>
        <v/>
      </c>
      <c r="G6" s="5" t="n"/>
      <c r="H6" s="6">
        <f>COUNTIF('Реестр СИ'!L6:L155,"≤ "&amp;Предупр2&amp;" дней")</f>
        <v/>
      </c>
      <c r="I6" s="5" t="n"/>
      <c r="J6" s="9">
        <f>'График поверки'!R157</f>
        <v/>
      </c>
      <c r="K6" s="5" t="n"/>
      <c r="L6" s="10">
        <f>IFERROR(COUNTIF('Реестр СИ'!L6:L155,"В норме")/B6,0)</f>
        <v/>
      </c>
      <c r="M6" s="5" t="n"/>
    </row>
    <row r="7">
      <c r="B7" s="11" t="inlineStr">
        <is>
          <t>в эксплуатации</t>
        </is>
      </c>
      <c r="C7" s="5" t="n"/>
      <c r="D7" s="11" t="inlineStr">
        <is>
          <t>использовать нельзя</t>
        </is>
      </c>
      <c r="E7" s="5" t="n"/>
      <c r="F7" s="11" t="inlineStr">
        <is>
          <t>отправить в поверку</t>
        </is>
      </c>
      <c r="G7" s="5" t="n"/>
      <c r="H7" s="11" t="inlineStr">
        <is>
          <t>запланировать</t>
        </is>
      </c>
      <c r="I7" s="5" t="n"/>
      <c r="J7" s="11" t="inlineStr">
        <is>
          <t>по графику поверки</t>
        </is>
      </c>
      <c r="K7" s="5" t="n"/>
      <c r="L7" s="11" t="inlineStr">
        <is>
          <t>доля СИ</t>
        </is>
      </c>
      <c r="M7" s="5" t="n"/>
    </row>
    <row r="11">
      <c r="B11" s="12" t="inlineStr">
        <is>
          <t>Срочно: просрочено и истекает в ближайшие дни</t>
        </is>
      </c>
    </row>
    <row r="12">
      <c r="B12" s="13" t="inlineStr">
        <is>
          <t>Инв. №</t>
        </is>
      </c>
      <c r="C12" s="13" t="inlineStr">
        <is>
          <t>Наименование</t>
        </is>
      </c>
      <c r="D12" s="14" t="n"/>
      <c r="E12" s="14" t="n"/>
      <c r="F12" s="15" t="n"/>
      <c r="G12" s="13" t="inlineStr">
        <is>
          <t>Участок</t>
        </is>
      </c>
      <c r="H12" s="15" t="n"/>
      <c r="I12" s="13" t="inlineStr">
        <is>
          <t>Срок</t>
        </is>
      </c>
      <c r="J12" s="15" t="n"/>
      <c r="K12" s="13" t="inlineStr">
        <is>
          <t>Дней</t>
        </is>
      </c>
      <c r="L12" s="13" t="inlineStr">
        <is>
          <t>Статус</t>
        </is>
      </c>
      <c r="M12" s="14" t="n"/>
      <c r="N12" s="15" t="n"/>
    </row>
    <row r="13">
      <c r="B13" s="16">
        <f>IFERROR(INDEX('Реестр СИ'!$A$6:$A$155,MATCH(SMALL('Реестр СИ'!$P$6:$P$155,1),'Реестр СИ'!$P$6:$P$155,0)),"")</f>
        <v/>
      </c>
      <c r="C13" s="16">
        <f>IFERROR(INDEX('Реестр СИ'!$B$6:$B$155,MATCH(SMALL('Реестр СИ'!$P$6:$P$155,1),'Реестр СИ'!$P$6:$P$155,0)),"")</f>
        <v/>
      </c>
      <c r="G13" s="16">
        <f>IFERROR(INDEX('Реестр СИ'!$E$6:$E$155,MATCH(SMALL('Реестр СИ'!$P$6:$P$155,1),'Реестр СИ'!$P$6:$P$155,0)),"")</f>
        <v/>
      </c>
      <c r="I13" s="17">
        <f>IFERROR(INDEX('Реестр СИ'!$J$6:$J$155,MATCH(SMALL('Реестр СИ'!$P$6:$P$155,1),'Реестр СИ'!$P$6:$P$155,0)),"")</f>
        <v/>
      </c>
      <c r="K13" s="16">
        <f>IFERROR(INDEX('Реестр СИ'!$K$6:$K$155,MATCH(SMALL('Реестр СИ'!$P$6:$P$155,1),'Реестр СИ'!$P$6:$P$155,0)),"")</f>
        <v/>
      </c>
      <c r="L13" s="16">
        <f>IFERROR(INDEX('Реестр СИ'!$L$6:$L$155,MATCH(SMALL('Реестр СИ'!$P$6:$P$155,1),'Реестр СИ'!$P$6:$P$155,0)),"")</f>
        <v/>
      </c>
    </row>
    <row r="14">
      <c r="B14" s="16">
        <f>IFERROR(INDEX('Реестр СИ'!$A$6:$A$155,MATCH(SMALL('Реестр СИ'!$P$6:$P$155,2),'Реестр СИ'!$P$6:$P$155,0)),"")</f>
        <v/>
      </c>
      <c r="C14" s="16">
        <f>IFERROR(INDEX('Реестр СИ'!$B$6:$B$155,MATCH(SMALL('Реестр СИ'!$P$6:$P$155,2),'Реестр СИ'!$P$6:$P$155,0)),"")</f>
        <v/>
      </c>
      <c r="G14" s="16">
        <f>IFERROR(INDEX('Реестр СИ'!$E$6:$E$155,MATCH(SMALL('Реестр СИ'!$P$6:$P$155,2),'Реестр СИ'!$P$6:$P$155,0)),"")</f>
        <v/>
      </c>
      <c r="I14" s="17">
        <f>IFERROR(INDEX('Реестр СИ'!$J$6:$J$155,MATCH(SMALL('Реестр СИ'!$P$6:$P$155,2),'Реестр СИ'!$P$6:$P$155,0)),"")</f>
        <v/>
      </c>
      <c r="K14" s="16">
        <f>IFERROR(INDEX('Реестр СИ'!$K$6:$K$155,MATCH(SMALL('Реестр СИ'!$P$6:$P$155,2),'Реестр СИ'!$P$6:$P$155,0)),"")</f>
        <v/>
      </c>
      <c r="L14" s="16">
        <f>IFERROR(INDEX('Реестр СИ'!$L$6:$L$155,MATCH(SMALL('Реестр СИ'!$P$6:$P$155,2),'Реестр СИ'!$P$6:$P$155,0)),"")</f>
        <v/>
      </c>
    </row>
    <row r="15">
      <c r="B15" s="16">
        <f>IFERROR(INDEX('Реестр СИ'!$A$6:$A$155,MATCH(SMALL('Реестр СИ'!$P$6:$P$155,3),'Реестр СИ'!$P$6:$P$155,0)),"")</f>
        <v/>
      </c>
      <c r="C15" s="16">
        <f>IFERROR(INDEX('Реестр СИ'!$B$6:$B$155,MATCH(SMALL('Реестр СИ'!$P$6:$P$155,3),'Реестр СИ'!$P$6:$P$155,0)),"")</f>
        <v/>
      </c>
      <c r="G15" s="16">
        <f>IFERROR(INDEX('Реестр СИ'!$E$6:$E$155,MATCH(SMALL('Реестр СИ'!$P$6:$P$155,3),'Реестр СИ'!$P$6:$P$155,0)),"")</f>
        <v/>
      </c>
      <c r="I15" s="17">
        <f>IFERROR(INDEX('Реестр СИ'!$J$6:$J$155,MATCH(SMALL('Реестр СИ'!$P$6:$P$155,3),'Реестр СИ'!$P$6:$P$155,0)),"")</f>
        <v/>
      </c>
      <c r="K15" s="16">
        <f>IFERROR(INDEX('Реестр СИ'!$K$6:$K$155,MATCH(SMALL('Реестр СИ'!$P$6:$P$155,3),'Реестр СИ'!$P$6:$P$155,0)),"")</f>
        <v/>
      </c>
      <c r="L15" s="16">
        <f>IFERROR(INDEX('Реестр СИ'!$L$6:$L$155,MATCH(SMALL('Реестр СИ'!$P$6:$P$155,3),'Реестр СИ'!$P$6:$P$155,0)),"")</f>
        <v/>
      </c>
    </row>
    <row r="16">
      <c r="B16" s="16">
        <f>IFERROR(INDEX('Реестр СИ'!$A$6:$A$155,MATCH(SMALL('Реестр СИ'!$P$6:$P$155,4),'Реестр СИ'!$P$6:$P$155,0)),"")</f>
        <v/>
      </c>
      <c r="C16" s="16">
        <f>IFERROR(INDEX('Реестр СИ'!$B$6:$B$155,MATCH(SMALL('Реестр СИ'!$P$6:$P$155,4),'Реестр СИ'!$P$6:$P$155,0)),"")</f>
        <v/>
      </c>
      <c r="G16" s="16">
        <f>IFERROR(INDEX('Реестр СИ'!$E$6:$E$155,MATCH(SMALL('Реестр СИ'!$P$6:$P$155,4),'Реестр СИ'!$P$6:$P$155,0)),"")</f>
        <v/>
      </c>
      <c r="I16" s="17">
        <f>IFERROR(INDEX('Реестр СИ'!$J$6:$J$155,MATCH(SMALL('Реестр СИ'!$P$6:$P$155,4),'Реестр СИ'!$P$6:$P$155,0)),"")</f>
        <v/>
      </c>
      <c r="K16" s="16">
        <f>IFERROR(INDEX('Реестр СИ'!$K$6:$K$155,MATCH(SMALL('Реестр СИ'!$P$6:$P$155,4),'Реестр СИ'!$P$6:$P$155,0)),"")</f>
        <v/>
      </c>
      <c r="L16" s="16">
        <f>IFERROR(INDEX('Реестр СИ'!$L$6:$L$155,MATCH(SMALL('Реестр СИ'!$P$6:$P$155,4),'Реестр СИ'!$P$6:$P$155,0)),"")</f>
        <v/>
      </c>
    </row>
    <row r="17">
      <c r="B17" s="16">
        <f>IFERROR(INDEX('Реестр СИ'!$A$6:$A$155,MATCH(SMALL('Реестр СИ'!$P$6:$P$155,5),'Реестр СИ'!$P$6:$P$155,0)),"")</f>
        <v/>
      </c>
      <c r="C17" s="16">
        <f>IFERROR(INDEX('Реестр СИ'!$B$6:$B$155,MATCH(SMALL('Реестр СИ'!$P$6:$P$155,5),'Реестр СИ'!$P$6:$P$155,0)),"")</f>
        <v/>
      </c>
      <c r="G17" s="16">
        <f>IFERROR(INDEX('Реестр СИ'!$E$6:$E$155,MATCH(SMALL('Реестр СИ'!$P$6:$P$155,5),'Реестр СИ'!$P$6:$P$155,0)),"")</f>
        <v/>
      </c>
      <c r="I17" s="17">
        <f>IFERROR(INDEX('Реестр СИ'!$J$6:$J$155,MATCH(SMALL('Реестр СИ'!$P$6:$P$155,5),'Реестр СИ'!$P$6:$P$155,0)),"")</f>
        <v/>
      </c>
      <c r="K17" s="16">
        <f>IFERROR(INDEX('Реестр СИ'!$K$6:$K$155,MATCH(SMALL('Реестр СИ'!$P$6:$P$155,5),'Реестр СИ'!$P$6:$P$155,0)),"")</f>
        <v/>
      </c>
      <c r="L17" s="16">
        <f>IFERROR(INDEX('Реестр СИ'!$L$6:$L$155,MATCH(SMALL('Реестр СИ'!$P$6:$P$155,5),'Реестр СИ'!$P$6:$P$155,0)),"")</f>
        <v/>
      </c>
    </row>
    <row r="18">
      <c r="B18" s="16">
        <f>IFERROR(INDEX('Реестр СИ'!$A$6:$A$155,MATCH(SMALL('Реестр СИ'!$P$6:$P$155,6),'Реестр СИ'!$P$6:$P$155,0)),"")</f>
        <v/>
      </c>
      <c r="C18" s="16">
        <f>IFERROR(INDEX('Реестр СИ'!$B$6:$B$155,MATCH(SMALL('Реестр СИ'!$P$6:$P$155,6),'Реестр СИ'!$P$6:$P$155,0)),"")</f>
        <v/>
      </c>
      <c r="G18" s="16">
        <f>IFERROR(INDEX('Реестр СИ'!$E$6:$E$155,MATCH(SMALL('Реестр СИ'!$P$6:$P$155,6),'Реестр СИ'!$P$6:$P$155,0)),"")</f>
        <v/>
      </c>
      <c r="I18" s="17">
        <f>IFERROR(INDEX('Реестр СИ'!$J$6:$J$155,MATCH(SMALL('Реестр СИ'!$P$6:$P$155,6),'Реестр СИ'!$P$6:$P$155,0)),"")</f>
        <v/>
      </c>
      <c r="K18" s="16">
        <f>IFERROR(INDEX('Реестр СИ'!$K$6:$K$155,MATCH(SMALL('Реестр СИ'!$P$6:$P$155,6),'Реестр СИ'!$P$6:$P$155,0)),"")</f>
        <v/>
      </c>
      <c r="L18" s="16">
        <f>IFERROR(INDEX('Реестр СИ'!$L$6:$L$155,MATCH(SMALL('Реестр СИ'!$P$6:$P$155,6),'Реестр СИ'!$P$6:$P$155,0)),"")</f>
        <v/>
      </c>
    </row>
    <row r="19">
      <c r="B19" s="16">
        <f>IFERROR(INDEX('Реестр СИ'!$A$6:$A$155,MATCH(SMALL('Реестр СИ'!$P$6:$P$155,7),'Реестр СИ'!$P$6:$P$155,0)),"")</f>
        <v/>
      </c>
      <c r="C19" s="16">
        <f>IFERROR(INDEX('Реестр СИ'!$B$6:$B$155,MATCH(SMALL('Реестр СИ'!$P$6:$P$155,7),'Реестр СИ'!$P$6:$P$155,0)),"")</f>
        <v/>
      </c>
      <c r="G19" s="16">
        <f>IFERROR(INDEX('Реестр СИ'!$E$6:$E$155,MATCH(SMALL('Реестр СИ'!$P$6:$P$155,7),'Реестр СИ'!$P$6:$P$155,0)),"")</f>
        <v/>
      </c>
      <c r="I19" s="17">
        <f>IFERROR(INDEX('Реестр СИ'!$J$6:$J$155,MATCH(SMALL('Реестр СИ'!$P$6:$P$155,7),'Реестр СИ'!$P$6:$P$155,0)),"")</f>
        <v/>
      </c>
      <c r="K19" s="16">
        <f>IFERROR(INDEX('Реестр СИ'!$K$6:$K$155,MATCH(SMALL('Реестр СИ'!$P$6:$P$155,7),'Реестр СИ'!$P$6:$P$155,0)),"")</f>
        <v/>
      </c>
      <c r="L19" s="16">
        <f>IFERROR(INDEX('Реестр СИ'!$L$6:$L$155,MATCH(SMALL('Реестр СИ'!$P$6:$P$155,7),'Реестр СИ'!$P$6:$P$155,0)),"")</f>
        <v/>
      </c>
    </row>
    <row r="20">
      <c r="B20" s="16">
        <f>IFERROR(INDEX('Реестр СИ'!$A$6:$A$155,MATCH(SMALL('Реестр СИ'!$P$6:$P$155,8),'Реестр СИ'!$P$6:$P$155,0)),"")</f>
        <v/>
      </c>
      <c r="C20" s="16">
        <f>IFERROR(INDEX('Реестр СИ'!$B$6:$B$155,MATCH(SMALL('Реестр СИ'!$P$6:$P$155,8),'Реестр СИ'!$P$6:$P$155,0)),"")</f>
        <v/>
      </c>
      <c r="G20" s="16">
        <f>IFERROR(INDEX('Реестр СИ'!$E$6:$E$155,MATCH(SMALL('Реестр СИ'!$P$6:$P$155,8),'Реестр СИ'!$P$6:$P$155,0)),"")</f>
        <v/>
      </c>
      <c r="I20" s="17">
        <f>IFERROR(INDEX('Реестр СИ'!$J$6:$J$155,MATCH(SMALL('Реестр СИ'!$P$6:$P$155,8),'Реестр СИ'!$P$6:$P$155,0)),"")</f>
        <v/>
      </c>
      <c r="K20" s="16">
        <f>IFERROR(INDEX('Реестр СИ'!$K$6:$K$155,MATCH(SMALL('Реестр СИ'!$P$6:$P$155,8),'Реестр СИ'!$P$6:$P$155,0)),"")</f>
        <v/>
      </c>
      <c r="L20" s="16">
        <f>IFERROR(INDEX('Реестр СИ'!$L$6:$L$155,MATCH(SMALL('Реестр СИ'!$P$6:$P$155,8),'Реестр СИ'!$P$6:$P$155,0)),"")</f>
        <v/>
      </c>
    </row>
    <row r="21">
      <c r="B21" s="16">
        <f>IFERROR(INDEX('Реестр СИ'!$A$6:$A$155,MATCH(SMALL('Реестр СИ'!$P$6:$P$155,9),'Реестр СИ'!$P$6:$P$155,0)),"")</f>
        <v/>
      </c>
      <c r="C21" s="16">
        <f>IFERROR(INDEX('Реестр СИ'!$B$6:$B$155,MATCH(SMALL('Реестр СИ'!$P$6:$P$155,9),'Реестр СИ'!$P$6:$P$155,0)),"")</f>
        <v/>
      </c>
      <c r="G21" s="16">
        <f>IFERROR(INDEX('Реестр СИ'!$E$6:$E$155,MATCH(SMALL('Реестр СИ'!$P$6:$P$155,9),'Реестр СИ'!$P$6:$P$155,0)),"")</f>
        <v/>
      </c>
      <c r="I21" s="17">
        <f>IFERROR(INDEX('Реестр СИ'!$J$6:$J$155,MATCH(SMALL('Реестр СИ'!$P$6:$P$155,9),'Реестр СИ'!$P$6:$P$155,0)),"")</f>
        <v/>
      </c>
      <c r="K21" s="16">
        <f>IFERROR(INDEX('Реестр СИ'!$K$6:$K$155,MATCH(SMALL('Реестр СИ'!$P$6:$P$155,9),'Реестр СИ'!$P$6:$P$155,0)),"")</f>
        <v/>
      </c>
      <c r="L21" s="16">
        <f>IFERROR(INDEX('Реестр СИ'!$L$6:$L$155,MATCH(SMALL('Реестр СИ'!$P$6:$P$155,9),'Реестр СИ'!$P$6:$P$155,0)),"")</f>
        <v/>
      </c>
    </row>
    <row r="22">
      <c r="B22" s="16">
        <f>IFERROR(INDEX('Реестр СИ'!$A$6:$A$155,MATCH(SMALL('Реестр СИ'!$P$6:$P$155,10),'Реестр СИ'!$P$6:$P$155,0)),"")</f>
        <v/>
      </c>
      <c r="C22" s="16">
        <f>IFERROR(INDEX('Реестр СИ'!$B$6:$B$155,MATCH(SMALL('Реестр СИ'!$P$6:$P$155,10),'Реестр СИ'!$P$6:$P$155,0)),"")</f>
        <v/>
      </c>
      <c r="G22" s="16">
        <f>IFERROR(INDEX('Реестр СИ'!$E$6:$E$155,MATCH(SMALL('Реестр СИ'!$P$6:$P$155,10),'Реестр СИ'!$P$6:$P$155,0)),"")</f>
        <v/>
      </c>
      <c r="I22" s="17">
        <f>IFERROR(INDEX('Реестр СИ'!$J$6:$J$155,MATCH(SMALL('Реестр СИ'!$P$6:$P$155,10),'Реестр СИ'!$P$6:$P$155,0)),"")</f>
        <v/>
      </c>
      <c r="K22" s="16">
        <f>IFERROR(INDEX('Реестр СИ'!$K$6:$K$155,MATCH(SMALL('Реестр СИ'!$P$6:$P$155,10),'Реестр СИ'!$P$6:$P$155,0)),"")</f>
        <v/>
      </c>
      <c r="L22" s="16">
        <f>IFERROR(INDEX('Реестр СИ'!$L$6:$L$155,MATCH(SMALL('Реестр СИ'!$P$6:$P$155,10),'Реестр СИ'!$P$6:$P$155,0)),"")</f>
        <v/>
      </c>
    </row>
    <row r="34">
      <c r="B34" s="18" t="inlineStr">
        <is>
          <t>Полная система метрологии и качества завода: положение о метрологической службе, план контроля, процедуры ОТК — plantperformance.ru</t>
        </is>
      </c>
    </row>
    <row r="36">
      <c r="B36" s="19" t="inlineStr">
        <is>
          <t>Данные для диаграммы</t>
        </is>
      </c>
    </row>
    <row r="37">
      <c r="B37" s="13" t="inlineStr">
        <is>
          <t>Месяц</t>
        </is>
      </c>
      <c r="C37" s="13" t="inlineStr">
        <is>
          <t>Поверок</t>
        </is>
      </c>
    </row>
    <row r="38">
      <c r="B38" t="inlineStr">
        <is>
          <t>Янв</t>
        </is>
      </c>
      <c r="C38">
        <f>'График поверки'!F156</f>
        <v/>
      </c>
    </row>
    <row r="39">
      <c r="B39" t="inlineStr">
        <is>
          <t>Фев</t>
        </is>
      </c>
      <c r="C39">
        <f>'График поверки'!G156</f>
        <v/>
      </c>
    </row>
    <row r="40">
      <c r="B40" t="inlineStr">
        <is>
          <t>Мар</t>
        </is>
      </c>
      <c r="C40">
        <f>'График поверки'!H156</f>
        <v/>
      </c>
    </row>
    <row r="41">
      <c r="B41" t="inlineStr">
        <is>
          <t>Апр</t>
        </is>
      </c>
      <c r="C41">
        <f>'График поверки'!I156</f>
        <v/>
      </c>
    </row>
    <row r="42">
      <c r="B42" t="inlineStr">
        <is>
          <t>Май</t>
        </is>
      </c>
      <c r="C42">
        <f>'График поверки'!J156</f>
        <v/>
      </c>
    </row>
    <row r="43">
      <c r="B43" t="inlineStr">
        <is>
          <t>Июн</t>
        </is>
      </c>
      <c r="C43">
        <f>'График поверки'!K156</f>
        <v/>
      </c>
    </row>
    <row r="44">
      <c r="B44" t="inlineStr">
        <is>
          <t>Июл</t>
        </is>
      </c>
      <c r="C44">
        <f>'График поверки'!L156</f>
        <v/>
      </c>
    </row>
    <row r="45">
      <c r="B45" t="inlineStr">
        <is>
          <t>Авг</t>
        </is>
      </c>
      <c r="C45">
        <f>'График поверки'!M156</f>
        <v/>
      </c>
    </row>
    <row r="46">
      <c r="B46" t="inlineStr">
        <is>
          <t>Сен</t>
        </is>
      </c>
      <c r="C46">
        <f>'График поверки'!N156</f>
        <v/>
      </c>
    </row>
    <row r="47">
      <c r="B47" t="inlineStr">
        <is>
          <t>Окт</t>
        </is>
      </c>
      <c r="C47">
        <f>'График поверки'!O156</f>
        <v/>
      </c>
    </row>
    <row r="48">
      <c r="B48" t="inlineStr">
        <is>
          <t>Ноя</t>
        </is>
      </c>
      <c r="C48">
        <f>'График поверки'!P156</f>
        <v/>
      </c>
    </row>
    <row r="49">
      <c r="B49" t="inlineStr">
        <is>
          <t>Дек</t>
        </is>
      </c>
      <c r="C49">
        <f>'График поверки'!Q156</f>
        <v/>
      </c>
    </row>
  </sheetData>
  <mergeCells count="62">
    <mergeCell ref="G21:H21"/>
    <mergeCell ref="L15:N15"/>
    <mergeCell ref="G12:H12"/>
    <mergeCell ref="C17:F17"/>
    <mergeCell ref="L7:M7"/>
    <mergeCell ref="B7:C7"/>
    <mergeCell ref="J5:K5"/>
    <mergeCell ref="L18:N18"/>
    <mergeCell ref="I15:J15"/>
    <mergeCell ref="L14:N14"/>
    <mergeCell ref="F6:G6"/>
    <mergeCell ref="C19:F19"/>
    <mergeCell ref="L20:N20"/>
    <mergeCell ref="G17:H17"/>
    <mergeCell ref="F7:G7"/>
    <mergeCell ref="C13:F13"/>
    <mergeCell ref="D6:E6"/>
    <mergeCell ref="C18:F18"/>
    <mergeCell ref="H6:I6"/>
    <mergeCell ref="G22:H22"/>
    <mergeCell ref="I16:J16"/>
    <mergeCell ref="J6:K6"/>
    <mergeCell ref="F5:G5"/>
    <mergeCell ref="L22:N22"/>
    <mergeCell ref="G19:H19"/>
    <mergeCell ref="C15:F15"/>
    <mergeCell ref="L5:M5"/>
    <mergeCell ref="I22:J22"/>
    <mergeCell ref="G13:H13"/>
    <mergeCell ref="G18:H18"/>
    <mergeCell ref="I18:J18"/>
    <mergeCell ref="C14:F14"/>
    <mergeCell ref="L21:N21"/>
    <mergeCell ref="I21:J21"/>
    <mergeCell ref="I12:J12"/>
    <mergeCell ref="D7:E7"/>
    <mergeCell ref="H7:I7"/>
    <mergeCell ref="G15:H15"/>
    <mergeCell ref="C20:F20"/>
    <mergeCell ref="J7:K7"/>
    <mergeCell ref="C16:F16"/>
    <mergeCell ref="G14:H14"/>
    <mergeCell ref="I14:J14"/>
    <mergeCell ref="L17:N17"/>
    <mergeCell ref="I17:J17"/>
    <mergeCell ref="C22:F22"/>
    <mergeCell ref="B6:C6"/>
    <mergeCell ref="L16:N16"/>
    <mergeCell ref="G20:H20"/>
    <mergeCell ref="I20:J20"/>
    <mergeCell ref="L6:M6"/>
    <mergeCell ref="G16:H16"/>
    <mergeCell ref="B5:C5"/>
    <mergeCell ref="C12:F12"/>
    <mergeCell ref="D5:E5"/>
    <mergeCell ref="L13:N13"/>
    <mergeCell ref="I19:J19"/>
    <mergeCell ref="L19:N19"/>
    <mergeCell ref="C21:F21"/>
    <mergeCell ref="H5:I5"/>
    <mergeCell ref="I13:J13"/>
    <mergeCell ref="L12:N12"/>
  </mergeCells>
  <conditionalFormatting sqref="L13:N22">
    <cfRule type="cellIs" priority="1" operator="equal" dxfId="0">
      <formula>"Просрочено"</formula>
    </cfRule>
    <cfRule type="expression" priority="2" dxfId="1">
      <formula>LEFT($L13,1)="≤"</formula>
    </cfRule>
  </conditionalFormatting>
  <pageMargins left="0.75" right="0.75" top="1" bottom="1" header="0.5" footer="0.5"/>
  <pageSetup orientation="landscape" fitToHeight="1" fitToWidth="1"/>
  <headerFooter>
    <oddHeader>&amp;L&amp;8 &amp;K2E75B6Plant Performance · plantperformance.ru&amp;R&amp;8 &amp;A</oddHeader>
    <oddFooter>&amp;L&amp;8 Источник: Plant Performance — система документов и программ для управления заводом · plantperformance.ru&amp;R&amp;8 Стр. &amp;P из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BF9000"/>
    <outlinePr summaryBelow="1" summaryRight="1"/>
    <pageSetUpPr/>
  </sheetPr>
  <dimension ref="A1:P155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30" customWidth="1" min="2" max="2"/>
    <col width="10" customWidth="1" min="3" max="3"/>
    <col width="12" customWidth="1" min="4" max="4"/>
    <col width="15" customWidth="1" min="5" max="5"/>
    <col width="14" customWidth="1" min="6" max="6"/>
    <col width="11" customWidth="1" min="7" max="7"/>
    <col width="8" customWidth="1" min="8" max="8"/>
    <col width="11" customWidth="1" min="9" max="9"/>
    <col width="11" customWidth="1" min="10" max="10"/>
    <col width="8" customWidth="1" min="11" max="11"/>
    <col width="14" customWidth="1" min="12" max="12"/>
    <col width="18" customWidth="1" min="13" max="13"/>
    <col width="10" customWidth="1" min="14" max="14"/>
    <col width="18" customWidth="1" min="15" max="15"/>
    <col hidden="1" width="13" customWidth="1" min="16" max="16"/>
  </cols>
  <sheetData>
    <row r="1">
      <c r="A1" s="1" t="inlineStr">
        <is>
          <t>PLANT PERFORMANCE · plantperformance.ru</t>
        </is>
      </c>
    </row>
    <row r="2" ht="28" customHeight="1">
      <c r="A2" s="2" t="inlineStr">
        <is>
          <t>Реестр средств измерений</t>
        </is>
      </c>
    </row>
    <row r="3">
      <c r="A3" s="3" t="inlineStr">
        <is>
          <t>Ввод в жёлтые ячейки. Дата следующей поверки, дни и статус считаются сами. Основание: 102-ФЗ «Об обеспечении единства измерений».</t>
        </is>
      </c>
    </row>
    <row r="5" ht="46" customHeight="1">
      <c r="A5" s="13" t="inlineStr">
        <is>
          <t>Инв. №</t>
        </is>
      </c>
      <c r="B5" s="13" t="inlineStr">
        <is>
          <t>Наименование, тип</t>
        </is>
      </c>
      <c r="C5" s="13" t="inlineStr">
        <is>
          <t>Зав. №</t>
        </is>
      </c>
      <c r="D5" s="13" t="inlineStr">
        <is>
          <t>Рег. № в ФИФ (госреестр)</t>
        </is>
      </c>
      <c r="E5" s="13" t="inlineStr">
        <is>
          <t>Участок</t>
        </is>
      </c>
      <c r="F5" s="13" t="inlineStr">
        <is>
          <t>Ответственный</t>
        </is>
      </c>
      <c r="G5" s="13" t="inlineStr">
        <is>
          <t>Вид: поверка / калибровка</t>
        </is>
      </c>
      <c r="H5" s="13" t="inlineStr">
        <is>
          <t>Интервал, мес</t>
        </is>
      </c>
      <c r="I5" s="13" t="inlineStr">
        <is>
          <t>Последняя поверка</t>
        </is>
      </c>
      <c r="J5" s="13" t="inlineStr">
        <is>
          <t>Следующая</t>
        </is>
      </c>
      <c r="K5" s="13" t="inlineStr">
        <is>
          <t>Дней осталось</t>
        </is>
      </c>
      <c r="L5" s="13" t="inlineStr">
        <is>
          <t>Статус</t>
        </is>
      </c>
      <c r="M5" s="13" t="inlineStr">
        <is>
          <t>Организация-поверитель</t>
        </is>
      </c>
      <c r="N5" s="13" t="inlineStr">
        <is>
          <t>Стоимость, ₽</t>
        </is>
      </c>
      <c r="O5" s="13" t="inlineStr">
        <is>
          <t>Запись в ФГИС «Аршин» / свидетельство</t>
        </is>
      </c>
      <c r="P5" t="inlineStr">
        <is>
          <t>ранг</t>
        </is>
      </c>
    </row>
    <row r="6">
      <c r="A6" s="20" t="inlineStr">
        <is>
          <t>СИ-001</t>
        </is>
      </c>
      <c r="B6" s="21" t="inlineStr">
        <is>
          <t>Штангенциркуль ШЦ-I-150</t>
        </is>
      </c>
      <c r="C6" s="20" t="inlineStr">
        <is>
          <t>87678</t>
        </is>
      </c>
      <c r="D6" s="20" t="inlineStr">
        <is>
          <t>81333-17</t>
        </is>
      </c>
      <c r="E6" s="20" t="inlineStr">
        <is>
          <t>ОТК</t>
        </is>
      </c>
      <c r="F6" s="20" t="inlineStr">
        <is>
          <t>Смирнов К.</t>
        </is>
      </c>
      <c r="G6" s="20" t="inlineStr">
        <is>
          <t>Поверка</t>
        </is>
      </c>
      <c r="H6" s="20" t="n">
        <v>12</v>
      </c>
      <c r="I6" s="22" t="n">
        <v>46182</v>
      </c>
      <c r="J6" s="23">
        <f>IF(OR(I6="",H6=""),"",EDATE(I6,H6)-1)</f>
        <v/>
      </c>
      <c r="K6" s="24">
        <f>IF(J6="","",J6-ОтчДата)</f>
        <v/>
      </c>
      <c r="L6" s="24">
        <f>IF(B6="","",IF(J6="","нет данных",IF(K6&lt;0,"Просрочено",IF(K6&lt;=Предупр1,"≤ "&amp;Предупр1&amp;" дней",IF(K6&lt;=Предупр2,"≤ "&amp;Предупр2&amp;" дней","В норме")))))</f>
        <v/>
      </c>
      <c r="M6" s="21" t="inlineStr">
        <is>
          <t>Аккредитованная лаборатория</t>
        </is>
      </c>
      <c r="N6" s="20" t="n">
        <v>3500</v>
      </c>
      <c r="O6" s="21" t="inlineStr">
        <is>
          <t>Запись в ФГИС «Аршин»</t>
        </is>
      </c>
      <c r="P6">
        <f>IF(OR(K6="",G6="Выведено из эксплуатации"),"",K6+ROW()/100000)</f>
        <v/>
      </c>
    </row>
    <row r="7">
      <c r="A7" s="20" t="inlineStr">
        <is>
          <t>СИ-002</t>
        </is>
      </c>
      <c r="B7" s="21" t="inlineStr">
        <is>
          <t>Штангенциркуль ШЦ-II-250</t>
        </is>
      </c>
      <c r="C7" s="20" t="inlineStr">
        <is>
          <t>89377</t>
        </is>
      </c>
      <c r="D7" s="20" t="inlineStr">
        <is>
          <t>11725-21</t>
        </is>
      </c>
      <c r="E7" s="20" t="inlineStr">
        <is>
          <t>Мехобработка</t>
        </is>
      </c>
      <c r="F7" s="20" t="inlineStr">
        <is>
          <t>Смирнов К.</t>
        </is>
      </c>
      <c r="G7" s="20" t="inlineStr">
        <is>
          <t>Поверка</t>
        </is>
      </c>
      <c r="H7" s="20" t="n">
        <v>12</v>
      </c>
      <c r="I7" s="22" t="n">
        <v>46270</v>
      </c>
      <c r="J7" s="23">
        <f>IF(OR(I7="",H7=""),"",EDATE(I7,H7)-1)</f>
        <v/>
      </c>
      <c r="K7" s="24">
        <f>IF(J7="","",J7-ОтчДата)</f>
        <v/>
      </c>
      <c r="L7" s="24">
        <f>IF(B7="","",IF(J7="","нет данных",IF(K7&lt;0,"Просрочено",IF(K7&lt;=Предупр1,"≤ "&amp;Предупр1&amp;" дней",IF(K7&lt;=Предупр2,"≤ "&amp;Предупр2&amp;" дней","В норме")))))</f>
        <v/>
      </c>
      <c r="M7" s="21" t="inlineStr">
        <is>
          <t>ФБУ «ЦСМ»</t>
        </is>
      </c>
      <c r="N7" s="20" t="n">
        <v>900</v>
      </c>
      <c r="O7" s="21" t="inlineStr">
        <is>
          <t>Запись в ФГИС «Аршин»</t>
        </is>
      </c>
      <c r="P7">
        <f>IF(OR(K7="",G7="Выведено из эксплуатации"),"",K7+ROW()/100000)</f>
        <v/>
      </c>
    </row>
    <row r="8">
      <c r="A8" s="20" t="inlineStr">
        <is>
          <t>СИ-003</t>
        </is>
      </c>
      <c r="B8" s="21" t="inlineStr">
        <is>
          <t>Микрометр МК-25</t>
        </is>
      </c>
      <c r="C8" s="20" t="inlineStr">
        <is>
          <t>80906</t>
        </is>
      </c>
      <c r="D8" s="20" t="inlineStr">
        <is>
          <t>82041-21</t>
        </is>
      </c>
      <c r="E8" s="20" t="inlineStr">
        <is>
          <t>ОТК</t>
        </is>
      </c>
      <c r="F8" s="20" t="inlineStr">
        <is>
          <t>Смирнов К.</t>
        </is>
      </c>
      <c r="G8" s="20" t="inlineStr">
        <is>
          <t>Поверка</t>
        </is>
      </c>
      <c r="H8" s="20" t="n">
        <v>12</v>
      </c>
      <c r="I8" s="22" t="n">
        <v>46063</v>
      </c>
      <c r="J8" s="23">
        <f>IF(OR(I8="",H8=""),"",EDATE(I8,H8)-1)</f>
        <v/>
      </c>
      <c r="K8" s="24">
        <f>IF(J8="","",J8-ОтчДата)</f>
        <v/>
      </c>
      <c r="L8" s="24">
        <f>IF(B8="","",IF(J8="","нет данных",IF(K8&lt;0,"Просрочено",IF(K8&lt;=Предупр1,"≤ "&amp;Предупр1&amp;" дней",IF(K8&lt;=Предупр2,"≤ "&amp;Предупр2&amp;" дней","В норме")))))</f>
        <v/>
      </c>
      <c r="M8" s="21" t="inlineStr">
        <is>
          <t>ФБУ «ЦСМ»</t>
        </is>
      </c>
      <c r="N8" s="20" t="n">
        <v>900</v>
      </c>
      <c r="O8" s="21" t="inlineStr">
        <is>
          <t>Запись в ФГИС «Аршин»</t>
        </is>
      </c>
      <c r="P8">
        <f>IF(OR(K8="",G8="Выведено из эксплуатации"),"",K8+ROW()/100000)</f>
        <v/>
      </c>
    </row>
    <row r="9">
      <c r="A9" s="20" t="inlineStr">
        <is>
          <t>СИ-004</t>
        </is>
      </c>
      <c r="B9" s="21" t="inlineStr">
        <is>
          <t>Микрометр МК-50</t>
        </is>
      </c>
      <c r="C9" s="20" t="inlineStr">
        <is>
          <t>29873</t>
        </is>
      </c>
      <c r="D9" s="20" t="inlineStr">
        <is>
          <t>78574-21</t>
        </is>
      </c>
      <c r="E9" s="20" t="inlineStr">
        <is>
          <t>Мехобработка</t>
        </is>
      </c>
      <c r="F9" s="20" t="inlineStr">
        <is>
          <t>Петров А.</t>
        </is>
      </c>
      <c r="G9" s="20" t="inlineStr">
        <is>
          <t>Поверка</t>
        </is>
      </c>
      <c r="H9" s="20" t="n">
        <v>12</v>
      </c>
      <c r="I9" s="22" t="n">
        <v>45978</v>
      </c>
      <c r="J9" s="23">
        <f>IF(OR(I9="",H9=""),"",EDATE(I9,H9)-1)</f>
        <v/>
      </c>
      <c r="K9" s="24">
        <f>IF(J9="","",J9-ОтчДата)</f>
        <v/>
      </c>
      <c r="L9" s="24">
        <f>IF(B9="","",IF(J9="","нет данных",IF(K9&lt;0,"Просрочено",IF(K9&lt;=Предупр1,"≤ "&amp;Предупр1&amp;" дней",IF(K9&lt;=Предупр2,"≤ "&amp;Предупр2&amp;" дней","В норме")))))</f>
        <v/>
      </c>
      <c r="M9" s="21" t="inlineStr">
        <is>
          <t>ФБУ «ЦСМ»</t>
        </is>
      </c>
      <c r="N9" s="20" t="n">
        <v>600</v>
      </c>
      <c r="O9" s="21" t="inlineStr">
        <is>
          <t>Запись в ФГИС «Аршин»</t>
        </is>
      </c>
      <c r="P9">
        <f>IF(OR(K9="",G9="Выведено из эксплуатации"),"",K9+ROW()/100000)</f>
        <v/>
      </c>
    </row>
    <row r="10">
      <c r="A10" s="20" t="inlineStr">
        <is>
          <t>СИ-005</t>
        </is>
      </c>
      <c r="B10" s="21" t="inlineStr">
        <is>
          <t>Нутромер индикаторный</t>
        </is>
      </c>
      <c r="C10" s="20" t="inlineStr">
        <is>
          <t>87476</t>
        </is>
      </c>
      <c r="D10" s="20" t="inlineStr">
        <is>
          <t>15608-19</t>
        </is>
      </c>
      <c r="E10" s="20" t="inlineStr">
        <is>
          <t>Мехобработка</t>
        </is>
      </c>
      <c r="F10" s="20" t="inlineStr">
        <is>
          <t>Иванова Е.</t>
        </is>
      </c>
      <c r="G10" s="20" t="inlineStr">
        <is>
          <t>Поверка</t>
        </is>
      </c>
      <c r="H10" s="20" t="n">
        <v>12</v>
      </c>
      <c r="I10" s="22" t="n">
        <v>45948</v>
      </c>
      <c r="J10" s="23">
        <f>IF(OR(I10="",H10=""),"",EDATE(I10,H10)-1)</f>
        <v/>
      </c>
      <c r="K10" s="24">
        <f>IF(J10="","",J10-ОтчДата)</f>
        <v/>
      </c>
      <c r="L10" s="24">
        <f>IF(B10="","",IF(J10="","нет данных",IF(K10&lt;0,"Просрочено",IF(K10&lt;=Предупр1,"≤ "&amp;Предупр1&amp;" дней",IF(K10&lt;=Предупр2,"≤ "&amp;Предупр2&amp;" дней","В норме")))))</f>
        <v/>
      </c>
      <c r="M10" s="21" t="inlineStr">
        <is>
          <t>Аккредитованная лаборатория</t>
        </is>
      </c>
      <c r="N10" s="20" t="n">
        <v>1800</v>
      </c>
      <c r="O10" s="21" t="inlineStr">
        <is>
          <t>Запись в ФГИС «Аршин»</t>
        </is>
      </c>
      <c r="P10">
        <f>IF(OR(K10="",G10="Выведено из эксплуатации"),"",K10+ROW()/100000)</f>
        <v/>
      </c>
    </row>
    <row r="11">
      <c r="A11" s="20" t="inlineStr">
        <is>
          <t>СИ-006</t>
        </is>
      </c>
      <c r="B11" s="21" t="inlineStr">
        <is>
          <t>Индикатор часового типа ИЧ-10</t>
        </is>
      </c>
      <c r="C11" s="20" t="inlineStr">
        <is>
          <t>60804</t>
        </is>
      </c>
      <c r="D11" s="20" t="inlineStr">
        <is>
          <t>65959-21</t>
        </is>
      </c>
      <c r="E11" s="20" t="inlineStr">
        <is>
          <t>ОТК</t>
        </is>
      </c>
      <c r="F11" s="20" t="inlineStr">
        <is>
          <t>Петров А.</t>
        </is>
      </c>
      <c r="G11" s="20" t="inlineStr">
        <is>
          <t>Поверка</t>
        </is>
      </c>
      <c r="H11" s="20" t="n">
        <v>12</v>
      </c>
      <c r="I11" s="22" t="n">
        <v>45999</v>
      </c>
      <c r="J11" s="23">
        <f>IF(OR(I11="",H11=""),"",EDATE(I11,H11)-1)</f>
        <v/>
      </c>
      <c r="K11" s="24">
        <f>IF(J11="","",J11-ОтчДата)</f>
        <v/>
      </c>
      <c r="L11" s="24">
        <f>IF(B11="","",IF(J11="","нет данных",IF(K11&lt;0,"Просрочено",IF(K11&lt;=Предупр1,"≤ "&amp;Предупр1&amp;" дней",IF(K11&lt;=Предупр2,"≤ "&amp;Предупр2&amp;" дней","В норме")))))</f>
        <v/>
      </c>
      <c r="M11" s="21" t="inlineStr">
        <is>
          <t>Аккредитованная лаборатория</t>
        </is>
      </c>
      <c r="N11" s="20" t="n">
        <v>900</v>
      </c>
      <c r="O11" s="21" t="inlineStr">
        <is>
          <t>Запись в ФГИС «Аршин»</t>
        </is>
      </c>
      <c r="P11">
        <f>IF(OR(K11="",G11="Выведено из эксплуатации"),"",K11+ROW()/100000)</f>
        <v/>
      </c>
    </row>
    <row r="12">
      <c r="A12" s="20" t="inlineStr">
        <is>
          <t>СИ-007</t>
        </is>
      </c>
      <c r="B12" s="21" t="inlineStr">
        <is>
          <t>Рулетка измерительная 5 м</t>
        </is>
      </c>
      <c r="C12" s="20" t="inlineStr">
        <is>
          <t>22773</t>
        </is>
      </c>
      <c r="D12" s="20" t="inlineStr">
        <is>
          <t>14703-17</t>
        </is>
      </c>
      <c r="E12" s="20" t="inlineStr">
        <is>
          <t>Сборка</t>
        </is>
      </c>
      <c r="F12" s="20" t="inlineStr">
        <is>
          <t>Смирнов К.</t>
        </is>
      </c>
      <c r="G12" s="20" t="inlineStr">
        <is>
          <t>Калибровка</t>
        </is>
      </c>
      <c r="H12" s="20" t="n">
        <v>12</v>
      </c>
      <c r="I12" s="22" t="n">
        <v>46116</v>
      </c>
      <c r="J12" s="23">
        <f>IF(OR(I12="",H12=""),"",EDATE(I12,H12)-1)</f>
        <v/>
      </c>
      <c r="K12" s="24">
        <f>IF(J12="","",J12-ОтчДата)</f>
        <v/>
      </c>
      <c r="L12" s="24">
        <f>IF(B12="","",IF(J12="","нет данных",IF(K12&lt;0,"Просрочено",IF(K12&lt;=Предупр1,"≤ "&amp;Предупр1&amp;" дней",IF(K12&lt;=Предупр2,"≤ "&amp;Предупр2&amp;" дней","В норме")))))</f>
        <v/>
      </c>
      <c r="M12" s="21" t="inlineStr">
        <is>
          <t>ФБУ «ЦСМ»</t>
        </is>
      </c>
      <c r="N12" s="20" t="n">
        <v>1200</v>
      </c>
      <c r="O12" s="21" t="inlineStr">
        <is>
          <t>Запись в ФГИС «Аршин»</t>
        </is>
      </c>
      <c r="P12">
        <f>IF(OR(K12="",G12="Выведено из эксплуатации"),"",K12+ROW()/100000)</f>
        <v/>
      </c>
    </row>
    <row r="13">
      <c r="A13" s="20" t="inlineStr">
        <is>
          <t>СИ-008</t>
        </is>
      </c>
      <c r="B13" s="21" t="inlineStr">
        <is>
          <t>Линейка металлическая 1000 мм</t>
        </is>
      </c>
      <c r="C13" s="20" t="inlineStr">
        <is>
          <t>67168</t>
        </is>
      </c>
      <c r="D13" s="20" t="inlineStr">
        <is>
          <t>49456-21</t>
        </is>
      </c>
      <c r="E13" s="20" t="inlineStr">
        <is>
          <t>Заготовка</t>
        </is>
      </c>
      <c r="F13" s="20" t="inlineStr">
        <is>
          <t>Петров А.</t>
        </is>
      </c>
      <c r="G13" s="20" t="inlineStr">
        <is>
          <t>Калибровка</t>
        </is>
      </c>
      <c r="H13" s="20" t="n">
        <v>12</v>
      </c>
      <c r="I13" s="22" t="n">
        <v>45959</v>
      </c>
      <c r="J13" s="23">
        <f>IF(OR(I13="",H13=""),"",EDATE(I13,H13)-1)</f>
        <v/>
      </c>
      <c r="K13" s="24">
        <f>IF(J13="","",J13-ОтчДата)</f>
        <v/>
      </c>
      <c r="L13" s="24">
        <f>IF(B13="","",IF(J13="","нет данных",IF(K13&lt;0,"Просрочено",IF(K13&lt;=Предупр1,"≤ "&amp;Предупр1&amp;" дней",IF(K13&lt;=Предупр2,"≤ "&amp;Предупр2&amp;" дней","В норме")))))</f>
        <v/>
      </c>
      <c r="M13" s="21" t="inlineStr">
        <is>
          <t>Аккредитованная лаборатория</t>
        </is>
      </c>
      <c r="N13" s="20" t="n">
        <v>3500</v>
      </c>
      <c r="O13" s="21" t="inlineStr">
        <is>
          <t>Запись в ФГИС «Аршин»</t>
        </is>
      </c>
      <c r="P13">
        <f>IF(OR(K13="",G13="Выведено из эксплуатации"),"",K13+ROW()/100000)</f>
        <v/>
      </c>
    </row>
    <row r="14">
      <c r="A14" s="20" t="inlineStr">
        <is>
          <t>СИ-009</t>
        </is>
      </c>
      <c r="B14" s="21" t="inlineStr">
        <is>
          <t>Манометр МП-100, 0–1,6 МПа</t>
        </is>
      </c>
      <c r="C14" s="20" t="inlineStr">
        <is>
          <t>80005</t>
        </is>
      </c>
      <c r="D14" s="20" t="inlineStr">
        <is>
          <t>86686-21</t>
        </is>
      </c>
      <c r="E14" s="20" t="inlineStr">
        <is>
          <t>Энергохозяйство</t>
        </is>
      </c>
      <c r="F14" s="20" t="inlineStr">
        <is>
          <t>Петров А.</t>
        </is>
      </c>
      <c r="G14" s="20" t="inlineStr">
        <is>
          <t>Поверка</t>
        </is>
      </c>
      <c r="H14" s="20" t="n">
        <v>12</v>
      </c>
      <c r="I14" s="22" t="n">
        <v>46124</v>
      </c>
      <c r="J14" s="23">
        <f>IF(OR(I14="",H14=""),"",EDATE(I14,H14)-1)</f>
        <v/>
      </c>
      <c r="K14" s="24">
        <f>IF(J14="","",J14-ОтчДата)</f>
        <v/>
      </c>
      <c r="L14" s="24">
        <f>IF(B14="","",IF(J14="","нет данных",IF(K14&lt;0,"Просрочено",IF(K14&lt;=Предупр1,"≤ "&amp;Предупр1&amp;" дней",IF(K14&lt;=Предупр2,"≤ "&amp;Предупр2&amp;" дней","В норме")))))</f>
        <v/>
      </c>
      <c r="M14" s="21" t="inlineStr">
        <is>
          <t>ФБУ «ЦСМ»</t>
        </is>
      </c>
      <c r="N14" s="20" t="n">
        <v>1200</v>
      </c>
      <c r="O14" s="21" t="inlineStr">
        <is>
          <t>Запись в ФГИС «Аршин»</t>
        </is>
      </c>
      <c r="P14">
        <f>IF(OR(K14="",G14="Выведено из эксплуатации"),"",K14+ROW()/100000)</f>
        <v/>
      </c>
    </row>
    <row r="15">
      <c r="A15" s="20" t="inlineStr">
        <is>
          <t>СИ-010</t>
        </is>
      </c>
      <c r="B15" s="21" t="inlineStr">
        <is>
          <t>Манометр МП-100, 0–25 МПа</t>
        </is>
      </c>
      <c r="C15" s="20" t="inlineStr">
        <is>
          <t>13756</t>
        </is>
      </c>
      <c r="D15" s="20" t="inlineStr">
        <is>
          <t>46658-17</t>
        </is>
      </c>
      <c r="E15" s="20" t="inlineStr">
        <is>
          <t>Заготовка</t>
        </is>
      </c>
      <c r="F15" s="20" t="inlineStr">
        <is>
          <t>Петров А.</t>
        </is>
      </c>
      <c r="G15" s="20" t="inlineStr">
        <is>
          <t>Поверка</t>
        </is>
      </c>
      <c r="H15" s="20" t="n">
        <v>12</v>
      </c>
      <c r="I15" s="22" t="n">
        <v>45954</v>
      </c>
      <c r="J15" s="23">
        <f>IF(OR(I15="",H15=""),"",EDATE(I15,H15)-1)</f>
        <v/>
      </c>
      <c r="K15" s="24">
        <f>IF(J15="","",J15-ОтчДата)</f>
        <v/>
      </c>
      <c r="L15" s="24">
        <f>IF(B15="","",IF(J15="","нет данных",IF(K15&lt;0,"Просрочено",IF(K15&lt;=Предупр1,"≤ "&amp;Предупр1&amp;" дней",IF(K15&lt;=Предупр2,"≤ "&amp;Предупр2&amp;" дней","В норме")))))</f>
        <v/>
      </c>
      <c r="M15" s="21" t="inlineStr">
        <is>
          <t>Аккредитованная лаборатория</t>
        </is>
      </c>
      <c r="N15" s="20" t="n">
        <v>3500</v>
      </c>
      <c r="O15" s="21" t="inlineStr">
        <is>
          <t>Запись в ФГИС «Аршин»</t>
        </is>
      </c>
      <c r="P15">
        <f>IF(OR(K15="",G15="Выведено из эксплуатации"),"",K15+ROW()/100000)</f>
        <v/>
      </c>
    </row>
    <row r="16">
      <c r="A16" s="20" t="inlineStr">
        <is>
          <t>СИ-011</t>
        </is>
      </c>
      <c r="B16" s="21" t="inlineStr">
        <is>
          <t>Термометр контактный</t>
        </is>
      </c>
      <c r="C16" s="20" t="inlineStr">
        <is>
          <t>84594</t>
        </is>
      </c>
      <c r="D16" s="20" t="inlineStr">
        <is>
          <t>23641-17</t>
        </is>
      </c>
      <c r="E16" s="20" t="inlineStr">
        <is>
          <t>Термоучасток</t>
        </is>
      </c>
      <c r="F16" s="20" t="inlineStr">
        <is>
          <t>Петров А.</t>
        </is>
      </c>
      <c r="G16" s="20" t="inlineStr">
        <is>
          <t>Поверка</t>
        </is>
      </c>
      <c r="H16" s="20" t="n">
        <v>12</v>
      </c>
      <c r="I16" s="22" t="n">
        <v>46011</v>
      </c>
      <c r="J16" s="23">
        <f>IF(OR(I16="",H16=""),"",EDATE(I16,H16)-1)</f>
        <v/>
      </c>
      <c r="K16" s="24">
        <f>IF(J16="","",J16-ОтчДата)</f>
        <v/>
      </c>
      <c r="L16" s="24">
        <f>IF(B16="","",IF(J16="","нет данных",IF(K16&lt;0,"Просрочено",IF(K16&lt;=Предупр1,"≤ "&amp;Предупр1&amp;" дней",IF(K16&lt;=Предупр2,"≤ "&amp;Предупр2&amp;" дней","В норме")))))</f>
        <v/>
      </c>
      <c r="M16" s="21" t="inlineStr">
        <is>
          <t>Аккредитованная лаборатория</t>
        </is>
      </c>
      <c r="N16" s="20" t="n">
        <v>1200</v>
      </c>
      <c r="O16" s="21" t="inlineStr">
        <is>
          <t>Запись в ФГИС «Аршин»</t>
        </is>
      </c>
      <c r="P16">
        <f>IF(OR(K16="",G16="Выведено из эксплуатации"),"",K16+ROW()/100000)</f>
        <v/>
      </c>
    </row>
    <row r="17">
      <c r="A17" s="20" t="inlineStr">
        <is>
          <t>СИ-012</t>
        </is>
      </c>
      <c r="B17" s="21" t="inlineStr">
        <is>
          <t>Термопара ТХА (печь)</t>
        </is>
      </c>
      <c r="C17" s="20" t="inlineStr">
        <is>
          <t>18317</t>
        </is>
      </c>
      <c r="D17" s="20" t="inlineStr">
        <is>
          <t>73176-21</t>
        </is>
      </c>
      <c r="E17" s="20" t="inlineStr">
        <is>
          <t>Термоучасток</t>
        </is>
      </c>
      <c r="F17" s="20" t="inlineStr">
        <is>
          <t>Иванова Е.</t>
        </is>
      </c>
      <c r="G17" s="20" t="inlineStr">
        <is>
          <t>Поверка</t>
        </is>
      </c>
      <c r="H17" s="20" t="n">
        <v>12</v>
      </c>
      <c r="I17" s="22" t="n">
        <v>45951</v>
      </c>
      <c r="J17" s="23">
        <f>IF(OR(I17="",H17=""),"",EDATE(I17,H17)-1)</f>
        <v/>
      </c>
      <c r="K17" s="24">
        <f>IF(J17="","",J17-ОтчДата)</f>
        <v/>
      </c>
      <c r="L17" s="24">
        <f>IF(B17="","",IF(J17="","нет данных",IF(K17&lt;0,"Просрочено",IF(K17&lt;=Предупр1,"≤ "&amp;Предупр1&amp;" дней",IF(K17&lt;=Предупр2,"≤ "&amp;Предупр2&amp;" дней","В норме")))))</f>
        <v/>
      </c>
      <c r="M17" s="21" t="inlineStr">
        <is>
          <t>Аккредитованная лаборатория</t>
        </is>
      </c>
      <c r="N17" s="20" t="n">
        <v>600</v>
      </c>
      <c r="O17" s="21" t="inlineStr">
        <is>
          <t>Запись в ФГИС «Аршин»</t>
        </is>
      </c>
      <c r="P17">
        <f>IF(OR(K17="",G17="Выведено из эксплуатации"),"",K17+ROW()/100000)</f>
        <v/>
      </c>
    </row>
    <row r="18">
      <c r="A18" s="20" t="inlineStr">
        <is>
          <t>СИ-013</t>
        </is>
      </c>
      <c r="B18" s="21" t="inlineStr">
        <is>
          <t>Весы платформенные 600 кг</t>
        </is>
      </c>
      <c r="C18" s="20" t="inlineStr">
        <is>
          <t>29761</t>
        </is>
      </c>
      <c r="D18" s="20" t="inlineStr">
        <is>
          <t>12637-19</t>
        </is>
      </c>
      <c r="E18" s="20" t="inlineStr">
        <is>
          <t>Склад</t>
        </is>
      </c>
      <c r="F18" s="20" t="inlineStr">
        <is>
          <t>Смирнов К.</t>
        </is>
      </c>
      <c r="G18" s="20" t="inlineStr">
        <is>
          <t>Поверка</t>
        </is>
      </c>
      <c r="H18" s="20" t="n">
        <v>12</v>
      </c>
      <c r="I18" s="22" t="n">
        <v>46093</v>
      </c>
      <c r="J18" s="23">
        <f>IF(OR(I18="",H18=""),"",EDATE(I18,H18)-1)</f>
        <v/>
      </c>
      <c r="K18" s="24">
        <f>IF(J18="","",J18-ОтчДата)</f>
        <v/>
      </c>
      <c r="L18" s="24">
        <f>IF(B18="","",IF(J18="","нет данных",IF(K18&lt;0,"Просрочено",IF(K18&lt;=Предупр1,"≤ "&amp;Предупр1&amp;" дней",IF(K18&lt;=Предупр2,"≤ "&amp;Предупр2&amp;" дней","В норме")))))</f>
        <v/>
      </c>
      <c r="M18" s="21" t="inlineStr">
        <is>
          <t>Аккредитованная лаборатория</t>
        </is>
      </c>
      <c r="N18" s="20" t="n">
        <v>600</v>
      </c>
      <c r="O18" s="21" t="inlineStr">
        <is>
          <t>Запись в ФГИС «Аршин»</t>
        </is>
      </c>
      <c r="P18">
        <f>IF(OR(K18="",G18="Выведено из эксплуатации"),"",K18+ROW()/100000)</f>
        <v/>
      </c>
    </row>
    <row r="19">
      <c r="A19" s="20" t="inlineStr">
        <is>
          <t>СИ-014</t>
        </is>
      </c>
      <c r="B19" s="21" t="inlineStr">
        <is>
          <t>Весы лабораторные</t>
        </is>
      </c>
      <c r="C19" s="20" t="inlineStr">
        <is>
          <t>89297</t>
        </is>
      </c>
      <c r="D19" s="20" t="inlineStr">
        <is>
          <t>15890-21</t>
        </is>
      </c>
      <c r="E19" s="20" t="inlineStr">
        <is>
          <t>Лаборатория</t>
        </is>
      </c>
      <c r="F19" s="20" t="inlineStr">
        <is>
          <t>Петров А.</t>
        </is>
      </c>
      <c r="G19" s="20" t="inlineStr">
        <is>
          <t>Поверка</t>
        </is>
      </c>
      <c r="H19" s="20" t="n">
        <v>12</v>
      </c>
      <c r="I19" s="22" t="n">
        <v>46281</v>
      </c>
      <c r="J19" s="23">
        <f>IF(OR(I19="",H19=""),"",EDATE(I19,H19)-1)</f>
        <v/>
      </c>
      <c r="K19" s="24">
        <f>IF(J19="","",J19-ОтчДата)</f>
        <v/>
      </c>
      <c r="L19" s="24">
        <f>IF(B19="","",IF(J19="","нет данных",IF(K19&lt;0,"Просрочено",IF(K19&lt;=Предупр1,"≤ "&amp;Предупр1&amp;" дней",IF(K19&lt;=Предупр2,"≤ "&amp;Предупр2&amp;" дней","В норме")))))</f>
        <v/>
      </c>
      <c r="M19" s="21" t="inlineStr">
        <is>
          <t>Аккредитованная лаборатория</t>
        </is>
      </c>
      <c r="N19" s="20" t="n">
        <v>3500</v>
      </c>
      <c r="O19" s="21" t="inlineStr">
        <is>
          <t>Запись в ФГИС «Аршин»</t>
        </is>
      </c>
      <c r="P19">
        <f>IF(OR(K19="",G19="Выведено из эксплуатации"),"",K19+ROW()/100000)</f>
        <v/>
      </c>
    </row>
    <row r="20">
      <c r="A20" s="20" t="inlineStr">
        <is>
          <t>СИ-015</t>
        </is>
      </c>
      <c r="B20" s="21" t="inlineStr">
        <is>
          <t>Толщиномер покрытий</t>
        </is>
      </c>
      <c r="C20" s="20" t="inlineStr">
        <is>
          <t>76246</t>
        </is>
      </c>
      <c r="D20" s="20" t="inlineStr">
        <is>
          <t>40926-15</t>
        </is>
      </c>
      <c r="E20" s="20" t="inlineStr">
        <is>
          <t>Окраска</t>
        </is>
      </c>
      <c r="F20" s="20" t="inlineStr">
        <is>
          <t>Смирнов К.</t>
        </is>
      </c>
      <c r="G20" s="20" t="inlineStr">
        <is>
          <t>Поверка</t>
        </is>
      </c>
      <c r="H20" s="20" t="n">
        <v>12</v>
      </c>
      <c r="I20" s="22" t="n">
        <v>46161</v>
      </c>
      <c r="J20" s="23">
        <f>IF(OR(I20="",H20=""),"",EDATE(I20,H20)-1)</f>
        <v/>
      </c>
      <c r="K20" s="24">
        <f>IF(J20="","",J20-ОтчДата)</f>
        <v/>
      </c>
      <c r="L20" s="24">
        <f>IF(B20="","",IF(J20="","нет данных",IF(K20&lt;0,"Просрочено",IF(K20&lt;=Предупр1,"≤ "&amp;Предупр1&amp;" дней",IF(K20&lt;=Предупр2,"≤ "&amp;Предупр2&amp;" дней","В норме")))))</f>
        <v/>
      </c>
      <c r="M20" s="21" t="inlineStr">
        <is>
          <t>ФБУ «ЦСМ»</t>
        </is>
      </c>
      <c r="N20" s="20" t="n">
        <v>600</v>
      </c>
      <c r="O20" s="21" t="inlineStr">
        <is>
          <t>Запись в ФГИС «Аршин»</t>
        </is>
      </c>
      <c r="P20">
        <f>IF(OR(K20="",G20="Выведено из эксплуатации"),"",K20+ROW()/100000)</f>
        <v/>
      </c>
    </row>
    <row r="21">
      <c r="A21" s="20" t="inlineStr">
        <is>
          <t>СИ-016</t>
        </is>
      </c>
      <c r="B21" s="21" t="inlineStr">
        <is>
          <t>Мегаомметр 2500 В</t>
        </is>
      </c>
      <c r="C21" s="20" t="inlineStr">
        <is>
          <t>88612</t>
        </is>
      </c>
      <c r="D21" s="20" t="inlineStr">
        <is>
          <t>80199-15</t>
        </is>
      </c>
      <c r="E21" s="20" t="inlineStr">
        <is>
          <t>Энергохозяйство</t>
        </is>
      </c>
      <c r="F21" s="20" t="inlineStr">
        <is>
          <t>Иванова Е.</t>
        </is>
      </c>
      <c r="G21" s="20" t="inlineStr">
        <is>
          <t>Поверка</t>
        </is>
      </c>
      <c r="H21" s="20" t="n">
        <v>24</v>
      </c>
      <c r="I21" s="22" t="n">
        <v>46193</v>
      </c>
      <c r="J21" s="23">
        <f>IF(OR(I21="",H21=""),"",EDATE(I21,H21)-1)</f>
        <v/>
      </c>
      <c r="K21" s="24">
        <f>IF(J21="","",J21-ОтчДата)</f>
        <v/>
      </c>
      <c r="L21" s="24">
        <f>IF(B21="","",IF(J21="","нет данных",IF(K21&lt;0,"Просрочено",IF(K21&lt;=Предупр1,"≤ "&amp;Предупр1&amp;" дней",IF(K21&lt;=Предупр2,"≤ "&amp;Предупр2&amp;" дней","В норме")))))</f>
        <v/>
      </c>
      <c r="M21" s="21" t="inlineStr">
        <is>
          <t>Аккредитованная лаборатория</t>
        </is>
      </c>
      <c r="N21" s="20" t="n">
        <v>1200</v>
      </c>
      <c r="O21" s="21" t="inlineStr">
        <is>
          <t>Запись в ФГИС «Аршин»</t>
        </is>
      </c>
      <c r="P21">
        <f>IF(OR(K21="",G21="Выведено из эксплуатации"),"",K21+ROW()/100000)</f>
        <v/>
      </c>
    </row>
    <row r="22">
      <c r="A22" s="20" t="inlineStr">
        <is>
          <t>СИ-017</t>
        </is>
      </c>
      <c r="B22" s="21" t="inlineStr">
        <is>
          <t>Мультиметр цифровой</t>
        </is>
      </c>
      <c r="C22" s="20" t="inlineStr">
        <is>
          <t>44520</t>
        </is>
      </c>
      <c r="D22" s="20" t="inlineStr">
        <is>
          <t>30473-15</t>
        </is>
      </c>
      <c r="E22" s="20" t="inlineStr">
        <is>
          <t>Энергохозяйство</t>
        </is>
      </c>
      <c r="F22" s="20" t="inlineStr">
        <is>
          <t>Смирнов К.</t>
        </is>
      </c>
      <c r="G22" s="20" t="inlineStr">
        <is>
          <t>Поверка</t>
        </is>
      </c>
      <c r="H22" s="20" t="n">
        <v>12</v>
      </c>
      <c r="I22" s="22" t="n">
        <v>45991</v>
      </c>
      <c r="J22" s="23">
        <f>IF(OR(I22="",H22=""),"",EDATE(I22,H22)-1)</f>
        <v/>
      </c>
      <c r="K22" s="24">
        <f>IF(J22="","",J22-ОтчДата)</f>
        <v/>
      </c>
      <c r="L22" s="24">
        <f>IF(B22="","",IF(J22="","нет данных",IF(K22&lt;0,"Просрочено",IF(K22&lt;=Предупр1,"≤ "&amp;Предупр1&amp;" дней",IF(K22&lt;=Предупр2,"≤ "&amp;Предупр2&amp;" дней","В норме")))))</f>
        <v/>
      </c>
      <c r="M22" s="21" t="inlineStr">
        <is>
          <t>Аккредитованная лаборатория</t>
        </is>
      </c>
      <c r="N22" s="20" t="n">
        <v>1200</v>
      </c>
      <c r="O22" s="21" t="inlineStr">
        <is>
          <t>Запись в ФГИС «Аршин»</t>
        </is>
      </c>
      <c r="P22">
        <f>IF(OR(K22="",G22="Выведено из эксплуатации"),"",K22+ROW()/100000)</f>
        <v/>
      </c>
    </row>
    <row r="23">
      <c r="A23" s="20" t="inlineStr">
        <is>
          <t>СИ-018</t>
        </is>
      </c>
      <c r="B23" s="21" t="inlineStr">
        <is>
          <t>Ключ динамометрический 20–100 Н·м</t>
        </is>
      </c>
      <c r="C23" s="20" t="inlineStr">
        <is>
          <t>59517</t>
        </is>
      </c>
      <c r="D23" s="20" t="inlineStr">
        <is>
          <t>59381-21</t>
        </is>
      </c>
      <c r="E23" s="20" t="inlineStr">
        <is>
          <t>Сборка</t>
        </is>
      </c>
      <c r="F23" s="20" t="inlineStr">
        <is>
          <t>Петров А.</t>
        </is>
      </c>
      <c r="G23" s="20" t="inlineStr">
        <is>
          <t>Поверка</t>
        </is>
      </c>
      <c r="H23" s="20" t="n">
        <v>12</v>
      </c>
      <c r="I23" s="22" t="n">
        <v>46233</v>
      </c>
      <c r="J23" s="23">
        <f>IF(OR(I23="",H23=""),"",EDATE(I23,H23)-1)</f>
        <v/>
      </c>
      <c r="K23" s="24">
        <f>IF(J23="","",J23-ОтчДата)</f>
        <v/>
      </c>
      <c r="L23" s="24">
        <f>IF(B23="","",IF(J23="","нет данных",IF(K23&lt;0,"Просрочено",IF(K23&lt;=Предупр1,"≤ "&amp;Предупр1&amp;" дней",IF(K23&lt;=Предупр2,"≤ "&amp;Предупр2&amp;" дней","В норме")))))</f>
        <v/>
      </c>
      <c r="M23" s="21" t="inlineStr">
        <is>
          <t>Аккредитованная лаборатория</t>
        </is>
      </c>
      <c r="N23" s="20" t="n">
        <v>3500</v>
      </c>
      <c r="O23" s="21" t="inlineStr">
        <is>
          <t>Запись в ФГИС «Аршин»</t>
        </is>
      </c>
      <c r="P23">
        <f>IF(OR(K23="",G23="Выведено из эксплуатации"),"",K23+ROW()/100000)</f>
        <v/>
      </c>
    </row>
    <row r="24">
      <c r="A24" s="20" t="inlineStr">
        <is>
          <t>СИ-019</t>
        </is>
      </c>
      <c r="B24" s="21" t="inlineStr">
        <is>
          <t>Твердомер портативный</t>
        </is>
      </c>
      <c r="C24" s="20" t="inlineStr">
        <is>
          <t>83303</t>
        </is>
      </c>
      <c r="D24" s="20" t="inlineStr">
        <is>
          <t>23444-19</t>
        </is>
      </c>
      <c r="E24" s="20" t="inlineStr">
        <is>
          <t>Лаборатория</t>
        </is>
      </c>
      <c r="F24" s="20" t="inlineStr">
        <is>
          <t>Смирнов К.</t>
        </is>
      </c>
      <c r="G24" s="20" t="inlineStr">
        <is>
          <t>Поверка</t>
        </is>
      </c>
      <c r="H24" s="20" t="n">
        <v>12</v>
      </c>
      <c r="I24" s="22" t="n">
        <v>45955</v>
      </c>
      <c r="J24" s="23">
        <f>IF(OR(I24="",H24=""),"",EDATE(I24,H24)-1)</f>
        <v/>
      </c>
      <c r="K24" s="24">
        <f>IF(J24="","",J24-ОтчДата)</f>
        <v/>
      </c>
      <c r="L24" s="24">
        <f>IF(B24="","",IF(J24="","нет данных",IF(K24&lt;0,"Просрочено",IF(K24&lt;=Предупр1,"≤ "&amp;Предупр1&amp;" дней",IF(K24&lt;=Предупр2,"≤ "&amp;Предупр2&amp;" дней","В норме")))))</f>
        <v/>
      </c>
      <c r="M24" s="21" t="inlineStr">
        <is>
          <t>ФБУ «ЦСМ»</t>
        </is>
      </c>
      <c r="N24" s="20" t="n">
        <v>1200</v>
      </c>
      <c r="O24" s="21" t="inlineStr">
        <is>
          <t>Запись в ФГИС «Аршин»</t>
        </is>
      </c>
      <c r="P24">
        <f>IF(OR(K24="",G24="Выведено из эксплуатации"),"",K24+ROW()/100000)</f>
        <v/>
      </c>
    </row>
    <row r="25">
      <c r="A25" s="20" t="inlineStr">
        <is>
          <t>СИ-020</t>
        </is>
      </c>
      <c r="B25" s="21" t="inlineStr">
        <is>
          <t>Пресс испытательный</t>
        </is>
      </c>
      <c r="C25" s="20" t="inlineStr">
        <is>
          <t>43847</t>
        </is>
      </c>
      <c r="D25" s="20" t="inlineStr">
        <is>
          <t>78305-19</t>
        </is>
      </c>
      <c r="E25" s="20" t="inlineStr">
        <is>
          <t>Лаборатория</t>
        </is>
      </c>
      <c r="F25" s="20" t="inlineStr">
        <is>
          <t>Петров А.</t>
        </is>
      </c>
      <c r="G25" s="20" t="inlineStr">
        <is>
          <t>Поверка</t>
        </is>
      </c>
      <c r="H25" s="20" t="n">
        <v>12</v>
      </c>
      <c r="I25" s="22" t="n">
        <v>45931</v>
      </c>
      <c r="J25" s="23">
        <f>IF(OR(I25="",H25=""),"",EDATE(I25,H25)-1)</f>
        <v/>
      </c>
      <c r="K25" s="24">
        <f>IF(J25="","",J25-ОтчДата)</f>
        <v/>
      </c>
      <c r="L25" s="24">
        <f>IF(B25="","",IF(J25="","нет данных",IF(K25&lt;0,"Просрочено",IF(K25&lt;=Предупр1,"≤ "&amp;Предупр1&amp;" дней",IF(K25&lt;=Предупр2,"≤ "&amp;Предупр2&amp;" дней","В норме")))))</f>
        <v/>
      </c>
      <c r="M25" s="21" t="inlineStr">
        <is>
          <t>Аккредитованная лаборатория</t>
        </is>
      </c>
      <c r="N25" s="20" t="n">
        <v>600</v>
      </c>
      <c r="O25" s="21" t="inlineStr">
        <is>
          <t>Запись в ФГИС «Аршин»</t>
        </is>
      </c>
      <c r="P25">
        <f>IF(OR(K25="",G25="Выведено из эксплуатации"),"",K25+ROW()/100000)</f>
        <v/>
      </c>
    </row>
    <row r="26">
      <c r="A26" s="20" t="inlineStr">
        <is>
          <t>СИ-021</t>
        </is>
      </c>
      <c r="B26" s="21" t="inlineStr">
        <is>
          <t>Счётчик электроэнергии</t>
        </is>
      </c>
      <c r="C26" s="20" t="inlineStr">
        <is>
          <t>86017</t>
        </is>
      </c>
      <c r="D26" s="20" t="inlineStr">
        <is>
          <t>51271-15</t>
        </is>
      </c>
      <c r="E26" s="20" t="inlineStr">
        <is>
          <t>Энергохозяйство</t>
        </is>
      </c>
      <c r="F26" s="20" t="inlineStr">
        <is>
          <t>Смирнов К.</t>
        </is>
      </c>
      <c r="G26" s="20" t="inlineStr">
        <is>
          <t>Поверка</t>
        </is>
      </c>
      <c r="H26" s="20" t="n">
        <v>192</v>
      </c>
      <c r="I26" s="22" t="n">
        <v>42902</v>
      </c>
      <c r="J26" s="23">
        <f>IF(OR(I26="",H26=""),"",EDATE(I26,H26)-1)</f>
        <v/>
      </c>
      <c r="K26" s="24">
        <f>IF(J26="","",J26-ОтчДата)</f>
        <v/>
      </c>
      <c r="L26" s="24">
        <f>IF(B26="","",IF(J26="","нет данных",IF(K26&lt;0,"Просрочено",IF(K26&lt;=Предупр1,"≤ "&amp;Предупр1&amp;" дней",IF(K26&lt;=Предупр2,"≤ "&amp;Предупр2&amp;" дней","В норме")))))</f>
        <v/>
      </c>
      <c r="M26" s="21" t="inlineStr">
        <is>
          <t>ФБУ «ЦСМ»</t>
        </is>
      </c>
      <c r="N26" s="20" t="n">
        <v>600</v>
      </c>
      <c r="O26" s="21" t="inlineStr">
        <is>
          <t>Запись в ФГИС «Аршин»</t>
        </is>
      </c>
      <c r="P26">
        <f>IF(OR(K26="",G26="Выведено из эксплуатации"),"",K26+ROW()/100000)</f>
        <v/>
      </c>
    </row>
    <row r="27">
      <c r="A27" s="20" t="inlineStr">
        <is>
          <t>СИ-022</t>
        </is>
      </c>
      <c r="B27" s="21" t="inlineStr">
        <is>
          <t>Счётчик газа</t>
        </is>
      </c>
      <c r="C27" s="20" t="inlineStr">
        <is>
          <t>92226</t>
        </is>
      </c>
      <c r="D27" s="20" t="inlineStr">
        <is>
          <t>53574-21</t>
        </is>
      </c>
      <c r="E27" s="20" t="inlineStr">
        <is>
          <t>Энергохозяйство</t>
        </is>
      </c>
      <c r="F27" s="20" t="inlineStr">
        <is>
          <t>Смирнов К.</t>
        </is>
      </c>
      <c r="G27" s="20" t="inlineStr">
        <is>
          <t>Поверка</t>
        </is>
      </c>
      <c r="H27" s="20" t="n">
        <v>96</v>
      </c>
      <c r="I27" s="22" t="n">
        <v>43709</v>
      </c>
      <c r="J27" s="23">
        <f>IF(OR(I27="",H27=""),"",EDATE(I27,H27)-1)</f>
        <v/>
      </c>
      <c r="K27" s="24">
        <f>IF(J27="","",J27-ОтчДата)</f>
        <v/>
      </c>
      <c r="L27" s="24">
        <f>IF(B27="","",IF(J27="","нет данных",IF(K27&lt;0,"Просрочено",IF(K27&lt;=Предупр1,"≤ "&amp;Предупр1&amp;" дней",IF(K27&lt;=Предупр2,"≤ "&amp;Предупр2&amp;" дней","В норме")))))</f>
        <v/>
      </c>
      <c r="M27" s="21" t="inlineStr">
        <is>
          <t>Аккредитованная лаборатория</t>
        </is>
      </c>
      <c r="N27" s="20" t="n">
        <v>3500</v>
      </c>
      <c r="O27" s="21" t="inlineStr">
        <is>
          <t>Запись в ФГИС «Аршин»</t>
        </is>
      </c>
      <c r="P27">
        <f>IF(OR(K27="",G27="Выведено из эксплуатации"),"",K27+ROW()/100000)</f>
        <v/>
      </c>
    </row>
    <row r="28">
      <c r="A28" s="20" t="inlineStr">
        <is>
          <t>СИ-023</t>
        </is>
      </c>
      <c r="B28" s="21" t="inlineStr">
        <is>
          <t>Расходомер воды</t>
        </is>
      </c>
      <c r="C28" s="20" t="inlineStr">
        <is>
          <t>74160</t>
        </is>
      </c>
      <c r="D28" s="20" t="inlineStr">
        <is>
          <t>12907-15</t>
        </is>
      </c>
      <c r="E28" s="20" t="inlineStr">
        <is>
          <t>Энергохозяйство</t>
        </is>
      </c>
      <c r="F28" s="20" t="inlineStr">
        <is>
          <t>Петров А.</t>
        </is>
      </c>
      <c r="G28" s="20" t="inlineStr">
        <is>
          <t>Поверка</t>
        </is>
      </c>
      <c r="H28" s="20" t="n">
        <v>48</v>
      </c>
      <c r="I28" s="22" t="n">
        <v>45732</v>
      </c>
      <c r="J28" s="23">
        <f>IF(OR(I28="",H28=""),"",EDATE(I28,H28)-1)</f>
        <v/>
      </c>
      <c r="K28" s="24">
        <f>IF(J28="","",J28-ОтчДата)</f>
        <v/>
      </c>
      <c r="L28" s="24">
        <f>IF(B28="","",IF(J28="","нет данных",IF(K28&lt;0,"Просрочено",IF(K28&lt;=Предупр1,"≤ "&amp;Предупр1&amp;" дней",IF(K28&lt;=Предупр2,"≤ "&amp;Предупр2&amp;" дней","В норме")))))</f>
        <v/>
      </c>
      <c r="M28" s="21" t="inlineStr">
        <is>
          <t>ФБУ «ЦСМ»</t>
        </is>
      </c>
      <c r="N28" s="20" t="n">
        <v>1200</v>
      </c>
      <c r="O28" s="21" t="inlineStr">
        <is>
          <t>Запись в ФГИС «Аршин»</t>
        </is>
      </c>
      <c r="P28">
        <f>IF(OR(K28="",G28="Выведено из эксплуатации"),"",K28+ROW()/100000)</f>
        <v/>
      </c>
    </row>
    <row r="29">
      <c r="A29" s="20" t="inlineStr">
        <is>
          <t>СИ-024</t>
        </is>
      </c>
      <c r="B29" s="21" t="inlineStr">
        <is>
          <t>Секундомер</t>
        </is>
      </c>
      <c r="C29" s="20" t="inlineStr">
        <is>
          <t>92309</t>
        </is>
      </c>
      <c r="D29" s="20" t="inlineStr">
        <is>
          <t>69809-19</t>
        </is>
      </c>
      <c r="E29" s="20" t="inlineStr">
        <is>
          <t>ОТК</t>
        </is>
      </c>
      <c r="F29" s="20" t="inlineStr">
        <is>
          <t>Петров А.</t>
        </is>
      </c>
      <c r="G29" s="20" t="inlineStr">
        <is>
          <t>Калибровка</t>
        </is>
      </c>
      <c r="H29" s="20" t="n">
        <v>24</v>
      </c>
      <c r="I29" s="22" t="n">
        <v>46046</v>
      </c>
      <c r="J29" s="23">
        <f>IF(OR(I29="",H29=""),"",EDATE(I29,H29)-1)</f>
        <v/>
      </c>
      <c r="K29" s="24">
        <f>IF(J29="","",J29-ОтчДата)</f>
        <v/>
      </c>
      <c r="L29" s="24">
        <f>IF(B29="","",IF(J29="","нет данных",IF(K29&lt;0,"Просрочено",IF(K29&lt;=Предупр1,"≤ "&amp;Предупр1&amp;" дней",IF(K29&lt;=Предупр2,"≤ "&amp;Предупр2&amp;" дней","В норме")))))</f>
        <v/>
      </c>
      <c r="M29" s="21" t="inlineStr">
        <is>
          <t>Аккредитованная лаборатория</t>
        </is>
      </c>
      <c r="N29" s="20" t="n">
        <v>900</v>
      </c>
      <c r="O29" s="21" t="inlineStr">
        <is>
          <t>Запись в ФГИС «Аршин»</t>
        </is>
      </c>
      <c r="P29">
        <f>IF(OR(K29="",G29="Выведено из эксплуатации"),"",K29+ROW()/100000)</f>
        <v/>
      </c>
    </row>
    <row r="30">
      <c r="A30" s="20" t="inlineStr">
        <is>
          <t>СИ-025</t>
        </is>
      </c>
      <c r="B30" s="21" t="inlineStr">
        <is>
          <t>Угломер с нониусом</t>
        </is>
      </c>
      <c r="C30" s="20" t="inlineStr">
        <is>
          <t>34280</t>
        </is>
      </c>
      <c r="D30" s="20" t="inlineStr">
        <is>
          <t>50982-19</t>
        </is>
      </c>
      <c r="E30" s="20" t="inlineStr">
        <is>
          <t>ОТК</t>
        </is>
      </c>
      <c r="F30" s="20" t="inlineStr">
        <is>
          <t>Петров А.</t>
        </is>
      </c>
      <c r="G30" s="20" t="inlineStr">
        <is>
          <t>Поверка</t>
        </is>
      </c>
      <c r="H30" s="20" t="n">
        <v>12</v>
      </c>
      <c r="I30" s="22" t="n">
        <v>46117</v>
      </c>
      <c r="J30" s="23">
        <f>IF(OR(I30="",H30=""),"",EDATE(I30,H30)-1)</f>
        <v/>
      </c>
      <c r="K30" s="24">
        <f>IF(J30="","",J30-ОтчДата)</f>
        <v/>
      </c>
      <c r="L30" s="24">
        <f>IF(B30="","",IF(J30="","нет данных",IF(K30&lt;0,"Просрочено",IF(K30&lt;=Предупр1,"≤ "&amp;Предупр1&amp;" дней",IF(K30&lt;=Предупр2,"≤ "&amp;Предупр2&amp;" дней","В норме")))))</f>
        <v/>
      </c>
      <c r="M30" s="21" t="inlineStr">
        <is>
          <t>Аккредитованная лаборатория</t>
        </is>
      </c>
      <c r="N30" s="20" t="n">
        <v>1200</v>
      </c>
      <c r="O30" s="21" t="inlineStr">
        <is>
          <t>Запись в ФГИС «Аршин»</t>
        </is>
      </c>
      <c r="P30">
        <f>IF(OR(K30="",G30="Выведено из эксплуатации"),"",K30+ROW()/100000)</f>
        <v/>
      </c>
    </row>
    <row r="31">
      <c r="A31" s="20" t="n"/>
      <c r="B31" s="21" t="n"/>
      <c r="C31" s="20" t="n"/>
      <c r="D31" s="20" t="n"/>
      <c r="E31" s="20" t="n"/>
      <c r="F31" s="20" t="n"/>
      <c r="G31" s="20" t="n"/>
      <c r="H31" s="20" t="n"/>
      <c r="I31" s="22" t="n"/>
      <c r="J31" s="23">
        <f>IF(OR(I31="",H31=""),"",EDATE(I31,H31)-1)</f>
        <v/>
      </c>
      <c r="K31" s="24">
        <f>IF(J31="","",J31-ОтчДата)</f>
        <v/>
      </c>
      <c r="L31" s="24">
        <f>IF(B31="","",IF(J31="","нет данных",IF(K31&lt;0,"Просрочено",IF(K31&lt;=Предупр1,"≤ "&amp;Предупр1&amp;" дней",IF(K31&lt;=Предупр2,"≤ "&amp;Предупр2&amp;" дней","В норме")))))</f>
        <v/>
      </c>
      <c r="M31" s="21" t="n"/>
      <c r="N31" s="20" t="n"/>
      <c r="O31" s="21" t="n"/>
      <c r="P31">
        <f>IF(OR(K31="",G31="Выведено из эксплуатации"),"",K31+ROW()/100000)</f>
        <v/>
      </c>
    </row>
    <row r="32">
      <c r="A32" s="20" t="n"/>
      <c r="B32" s="21" t="n"/>
      <c r="C32" s="20" t="n"/>
      <c r="D32" s="20" t="n"/>
      <c r="E32" s="20" t="n"/>
      <c r="F32" s="20" t="n"/>
      <c r="G32" s="20" t="n"/>
      <c r="H32" s="20" t="n"/>
      <c r="I32" s="22" t="n"/>
      <c r="J32" s="23">
        <f>IF(OR(I32="",H32=""),"",EDATE(I32,H32)-1)</f>
        <v/>
      </c>
      <c r="K32" s="24">
        <f>IF(J32="","",J32-ОтчДата)</f>
        <v/>
      </c>
      <c r="L32" s="24">
        <f>IF(B32="","",IF(J32="","нет данных",IF(K32&lt;0,"Просрочено",IF(K32&lt;=Предупр1,"≤ "&amp;Предупр1&amp;" дней",IF(K32&lt;=Предупр2,"≤ "&amp;Предупр2&amp;" дней","В норме")))))</f>
        <v/>
      </c>
      <c r="M32" s="21" t="n"/>
      <c r="N32" s="20" t="n"/>
      <c r="O32" s="21" t="n"/>
      <c r="P32">
        <f>IF(OR(K32="",G32="Выведено из эксплуатации"),"",K32+ROW()/100000)</f>
        <v/>
      </c>
    </row>
    <row r="33">
      <c r="A33" s="20" t="n"/>
      <c r="B33" s="21" t="n"/>
      <c r="C33" s="20" t="n"/>
      <c r="D33" s="20" t="n"/>
      <c r="E33" s="20" t="n"/>
      <c r="F33" s="20" t="n"/>
      <c r="G33" s="20" t="n"/>
      <c r="H33" s="20" t="n"/>
      <c r="I33" s="22" t="n"/>
      <c r="J33" s="23">
        <f>IF(OR(I33="",H33=""),"",EDATE(I33,H33)-1)</f>
        <v/>
      </c>
      <c r="K33" s="24">
        <f>IF(J33="","",J33-ОтчДата)</f>
        <v/>
      </c>
      <c r="L33" s="24">
        <f>IF(B33="","",IF(J33="","нет данных",IF(K33&lt;0,"Просрочено",IF(K33&lt;=Предупр1,"≤ "&amp;Предупр1&amp;" дней",IF(K33&lt;=Предупр2,"≤ "&amp;Предупр2&amp;" дней","В норме")))))</f>
        <v/>
      </c>
      <c r="M33" s="21" t="n"/>
      <c r="N33" s="20" t="n"/>
      <c r="O33" s="21" t="n"/>
      <c r="P33">
        <f>IF(OR(K33="",G33="Выведено из эксплуатации"),"",K33+ROW()/100000)</f>
        <v/>
      </c>
    </row>
    <row r="34">
      <c r="A34" s="20" t="n"/>
      <c r="B34" s="21" t="n"/>
      <c r="C34" s="20" t="n"/>
      <c r="D34" s="20" t="n"/>
      <c r="E34" s="20" t="n"/>
      <c r="F34" s="20" t="n"/>
      <c r="G34" s="20" t="n"/>
      <c r="H34" s="20" t="n"/>
      <c r="I34" s="22" t="n"/>
      <c r="J34" s="23">
        <f>IF(OR(I34="",H34=""),"",EDATE(I34,H34)-1)</f>
        <v/>
      </c>
      <c r="K34" s="24">
        <f>IF(J34="","",J34-ОтчДата)</f>
        <v/>
      </c>
      <c r="L34" s="24">
        <f>IF(B34="","",IF(J34="","нет данных",IF(K34&lt;0,"Просрочено",IF(K34&lt;=Предупр1,"≤ "&amp;Предупр1&amp;" дней",IF(K34&lt;=Предупр2,"≤ "&amp;Предупр2&amp;" дней","В норме")))))</f>
        <v/>
      </c>
      <c r="M34" s="21" t="n"/>
      <c r="N34" s="20" t="n"/>
      <c r="O34" s="21" t="n"/>
      <c r="P34">
        <f>IF(OR(K34="",G34="Выведено из эксплуатации"),"",K34+ROW()/100000)</f>
        <v/>
      </c>
    </row>
    <row r="35">
      <c r="A35" s="20" t="n"/>
      <c r="B35" s="21" t="n"/>
      <c r="C35" s="20" t="n"/>
      <c r="D35" s="20" t="n"/>
      <c r="E35" s="20" t="n"/>
      <c r="F35" s="20" t="n"/>
      <c r="G35" s="20" t="n"/>
      <c r="H35" s="20" t="n"/>
      <c r="I35" s="22" t="n"/>
      <c r="J35" s="23">
        <f>IF(OR(I35="",H35=""),"",EDATE(I35,H35)-1)</f>
        <v/>
      </c>
      <c r="K35" s="24">
        <f>IF(J35="","",J35-ОтчДата)</f>
        <v/>
      </c>
      <c r="L35" s="24">
        <f>IF(B35="","",IF(J35="","нет данных",IF(K35&lt;0,"Просрочено",IF(K35&lt;=Предупр1,"≤ "&amp;Предупр1&amp;" дней",IF(K35&lt;=Предупр2,"≤ "&amp;Предупр2&amp;" дней","В норме")))))</f>
        <v/>
      </c>
      <c r="M35" s="21" t="n"/>
      <c r="N35" s="20" t="n"/>
      <c r="O35" s="21" t="n"/>
      <c r="P35">
        <f>IF(OR(K35="",G35="Выведено из эксплуатации"),"",K35+ROW()/100000)</f>
        <v/>
      </c>
    </row>
    <row r="36">
      <c r="A36" s="20" t="n"/>
      <c r="B36" s="21" t="n"/>
      <c r="C36" s="20" t="n"/>
      <c r="D36" s="20" t="n"/>
      <c r="E36" s="20" t="n"/>
      <c r="F36" s="20" t="n"/>
      <c r="G36" s="20" t="n"/>
      <c r="H36" s="20" t="n"/>
      <c r="I36" s="22" t="n"/>
      <c r="J36" s="23">
        <f>IF(OR(I36="",H36=""),"",EDATE(I36,H36)-1)</f>
        <v/>
      </c>
      <c r="K36" s="24">
        <f>IF(J36="","",J36-ОтчДата)</f>
        <v/>
      </c>
      <c r="L36" s="24">
        <f>IF(B36="","",IF(J36="","нет данных",IF(K36&lt;0,"Просрочено",IF(K36&lt;=Предупр1,"≤ "&amp;Предупр1&amp;" дней",IF(K36&lt;=Предупр2,"≤ "&amp;Предупр2&amp;" дней","В норме")))))</f>
        <v/>
      </c>
      <c r="M36" s="21" t="n"/>
      <c r="N36" s="20" t="n"/>
      <c r="O36" s="21" t="n"/>
      <c r="P36">
        <f>IF(OR(K36="",G36="Выведено из эксплуатации"),"",K36+ROW()/100000)</f>
        <v/>
      </c>
    </row>
    <row r="37">
      <c r="A37" s="20" t="n"/>
      <c r="B37" s="21" t="n"/>
      <c r="C37" s="20" t="n"/>
      <c r="D37" s="20" t="n"/>
      <c r="E37" s="20" t="n"/>
      <c r="F37" s="20" t="n"/>
      <c r="G37" s="20" t="n"/>
      <c r="H37" s="20" t="n"/>
      <c r="I37" s="22" t="n"/>
      <c r="J37" s="23">
        <f>IF(OR(I37="",H37=""),"",EDATE(I37,H37)-1)</f>
        <v/>
      </c>
      <c r="K37" s="24">
        <f>IF(J37="","",J37-ОтчДата)</f>
        <v/>
      </c>
      <c r="L37" s="24">
        <f>IF(B37="","",IF(J37="","нет данных",IF(K37&lt;0,"Просрочено",IF(K37&lt;=Предупр1,"≤ "&amp;Предупр1&amp;" дней",IF(K37&lt;=Предупр2,"≤ "&amp;Предупр2&amp;" дней","В норме")))))</f>
        <v/>
      </c>
      <c r="M37" s="21" t="n"/>
      <c r="N37" s="20" t="n"/>
      <c r="O37" s="21" t="n"/>
      <c r="P37">
        <f>IF(OR(K37="",G37="Выведено из эксплуатации"),"",K37+ROW()/100000)</f>
        <v/>
      </c>
    </row>
    <row r="38">
      <c r="A38" s="20" t="n"/>
      <c r="B38" s="21" t="n"/>
      <c r="C38" s="20" t="n"/>
      <c r="D38" s="20" t="n"/>
      <c r="E38" s="20" t="n"/>
      <c r="F38" s="20" t="n"/>
      <c r="G38" s="20" t="n"/>
      <c r="H38" s="20" t="n"/>
      <c r="I38" s="22" t="n"/>
      <c r="J38" s="23">
        <f>IF(OR(I38="",H38=""),"",EDATE(I38,H38)-1)</f>
        <v/>
      </c>
      <c r="K38" s="24">
        <f>IF(J38="","",J38-ОтчДата)</f>
        <v/>
      </c>
      <c r="L38" s="24">
        <f>IF(B38="","",IF(J38="","нет данных",IF(K38&lt;0,"Просрочено",IF(K38&lt;=Предупр1,"≤ "&amp;Предупр1&amp;" дней",IF(K38&lt;=Предупр2,"≤ "&amp;Предупр2&amp;" дней","В норме")))))</f>
        <v/>
      </c>
      <c r="M38" s="21" t="n"/>
      <c r="N38" s="20" t="n"/>
      <c r="O38" s="21" t="n"/>
      <c r="P38">
        <f>IF(OR(K38="",G38="Выведено из эксплуатации"),"",K38+ROW()/100000)</f>
        <v/>
      </c>
    </row>
    <row r="39">
      <c r="A39" s="20" t="n"/>
      <c r="B39" s="21" t="n"/>
      <c r="C39" s="20" t="n"/>
      <c r="D39" s="20" t="n"/>
      <c r="E39" s="20" t="n"/>
      <c r="F39" s="20" t="n"/>
      <c r="G39" s="20" t="n"/>
      <c r="H39" s="20" t="n"/>
      <c r="I39" s="22" t="n"/>
      <c r="J39" s="23">
        <f>IF(OR(I39="",H39=""),"",EDATE(I39,H39)-1)</f>
        <v/>
      </c>
      <c r="K39" s="24">
        <f>IF(J39="","",J39-ОтчДата)</f>
        <v/>
      </c>
      <c r="L39" s="24">
        <f>IF(B39="","",IF(J39="","нет данных",IF(K39&lt;0,"Просрочено",IF(K39&lt;=Предупр1,"≤ "&amp;Предупр1&amp;" дней",IF(K39&lt;=Предупр2,"≤ "&amp;Предупр2&amp;" дней","В норме")))))</f>
        <v/>
      </c>
      <c r="M39" s="21" t="n"/>
      <c r="N39" s="20" t="n"/>
      <c r="O39" s="21" t="n"/>
      <c r="P39">
        <f>IF(OR(K39="",G39="Выведено из эксплуатации"),"",K39+ROW()/100000)</f>
        <v/>
      </c>
    </row>
    <row r="40">
      <c r="A40" s="20" t="n"/>
      <c r="B40" s="21" t="n"/>
      <c r="C40" s="20" t="n"/>
      <c r="D40" s="20" t="n"/>
      <c r="E40" s="20" t="n"/>
      <c r="F40" s="20" t="n"/>
      <c r="G40" s="20" t="n"/>
      <c r="H40" s="20" t="n"/>
      <c r="I40" s="22" t="n"/>
      <c r="J40" s="23">
        <f>IF(OR(I40="",H40=""),"",EDATE(I40,H40)-1)</f>
        <v/>
      </c>
      <c r="K40" s="24">
        <f>IF(J40="","",J40-ОтчДата)</f>
        <v/>
      </c>
      <c r="L40" s="24">
        <f>IF(B40="","",IF(J40="","нет данных",IF(K40&lt;0,"Просрочено",IF(K40&lt;=Предупр1,"≤ "&amp;Предупр1&amp;" дней",IF(K40&lt;=Предупр2,"≤ "&amp;Предупр2&amp;" дней","В норме")))))</f>
        <v/>
      </c>
      <c r="M40" s="21" t="n"/>
      <c r="N40" s="20" t="n"/>
      <c r="O40" s="21" t="n"/>
      <c r="P40">
        <f>IF(OR(K40="",G40="Выведено из эксплуатации"),"",K40+ROW()/100000)</f>
        <v/>
      </c>
    </row>
    <row r="41">
      <c r="A41" s="20" t="n"/>
      <c r="B41" s="21" t="n"/>
      <c r="C41" s="20" t="n"/>
      <c r="D41" s="20" t="n"/>
      <c r="E41" s="20" t="n"/>
      <c r="F41" s="20" t="n"/>
      <c r="G41" s="20" t="n"/>
      <c r="H41" s="20" t="n"/>
      <c r="I41" s="22" t="n"/>
      <c r="J41" s="23">
        <f>IF(OR(I41="",H41=""),"",EDATE(I41,H41)-1)</f>
        <v/>
      </c>
      <c r="K41" s="24">
        <f>IF(J41="","",J41-ОтчДата)</f>
        <v/>
      </c>
      <c r="L41" s="24">
        <f>IF(B41="","",IF(J41="","нет данных",IF(K41&lt;0,"Просрочено",IF(K41&lt;=Предупр1,"≤ "&amp;Предупр1&amp;" дней",IF(K41&lt;=Предупр2,"≤ "&amp;Предупр2&amp;" дней","В норме")))))</f>
        <v/>
      </c>
      <c r="M41" s="21" t="n"/>
      <c r="N41" s="20" t="n"/>
      <c r="O41" s="21" t="n"/>
      <c r="P41">
        <f>IF(OR(K41="",G41="Выведено из эксплуатации"),"",K41+ROW()/100000)</f>
        <v/>
      </c>
    </row>
    <row r="42">
      <c r="A42" s="20" t="n"/>
      <c r="B42" s="21" t="n"/>
      <c r="C42" s="20" t="n"/>
      <c r="D42" s="20" t="n"/>
      <c r="E42" s="20" t="n"/>
      <c r="F42" s="20" t="n"/>
      <c r="G42" s="20" t="n"/>
      <c r="H42" s="20" t="n"/>
      <c r="I42" s="22" t="n"/>
      <c r="J42" s="23">
        <f>IF(OR(I42="",H42=""),"",EDATE(I42,H42)-1)</f>
        <v/>
      </c>
      <c r="K42" s="24">
        <f>IF(J42="","",J42-ОтчДата)</f>
        <v/>
      </c>
      <c r="L42" s="24">
        <f>IF(B42="","",IF(J42="","нет данных",IF(K42&lt;0,"Просрочено",IF(K42&lt;=Предупр1,"≤ "&amp;Предупр1&amp;" дней",IF(K42&lt;=Предупр2,"≤ "&amp;Предупр2&amp;" дней","В норме")))))</f>
        <v/>
      </c>
      <c r="M42" s="21" t="n"/>
      <c r="N42" s="20" t="n"/>
      <c r="O42" s="21" t="n"/>
      <c r="P42">
        <f>IF(OR(K42="",G42="Выведено из эксплуатации"),"",K42+ROW()/100000)</f>
        <v/>
      </c>
    </row>
    <row r="43">
      <c r="A43" s="20" t="n"/>
      <c r="B43" s="21" t="n"/>
      <c r="C43" s="20" t="n"/>
      <c r="D43" s="20" t="n"/>
      <c r="E43" s="20" t="n"/>
      <c r="F43" s="20" t="n"/>
      <c r="G43" s="20" t="n"/>
      <c r="H43" s="20" t="n"/>
      <c r="I43" s="22" t="n"/>
      <c r="J43" s="23">
        <f>IF(OR(I43="",H43=""),"",EDATE(I43,H43)-1)</f>
        <v/>
      </c>
      <c r="K43" s="24">
        <f>IF(J43="","",J43-ОтчДата)</f>
        <v/>
      </c>
      <c r="L43" s="24">
        <f>IF(B43="","",IF(J43="","нет данных",IF(K43&lt;0,"Просрочено",IF(K43&lt;=Предупр1,"≤ "&amp;Предупр1&amp;" дней",IF(K43&lt;=Предупр2,"≤ "&amp;Предупр2&amp;" дней","В норме")))))</f>
        <v/>
      </c>
      <c r="M43" s="21" t="n"/>
      <c r="N43" s="20" t="n"/>
      <c r="O43" s="21" t="n"/>
      <c r="P43">
        <f>IF(OR(K43="",G43="Выведено из эксплуатации"),"",K43+ROW()/100000)</f>
        <v/>
      </c>
    </row>
    <row r="44">
      <c r="A44" s="20" t="n"/>
      <c r="B44" s="21" t="n"/>
      <c r="C44" s="20" t="n"/>
      <c r="D44" s="20" t="n"/>
      <c r="E44" s="20" t="n"/>
      <c r="F44" s="20" t="n"/>
      <c r="G44" s="20" t="n"/>
      <c r="H44" s="20" t="n"/>
      <c r="I44" s="22" t="n"/>
      <c r="J44" s="23">
        <f>IF(OR(I44="",H44=""),"",EDATE(I44,H44)-1)</f>
        <v/>
      </c>
      <c r="K44" s="24">
        <f>IF(J44="","",J44-ОтчДата)</f>
        <v/>
      </c>
      <c r="L44" s="24">
        <f>IF(B44="","",IF(J44="","нет данных",IF(K44&lt;0,"Просрочено",IF(K44&lt;=Предупр1,"≤ "&amp;Предупр1&amp;" дней",IF(K44&lt;=Предупр2,"≤ "&amp;Предупр2&amp;" дней","В норме")))))</f>
        <v/>
      </c>
      <c r="M44" s="21" t="n"/>
      <c r="N44" s="20" t="n"/>
      <c r="O44" s="21" t="n"/>
      <c r="P44">
        <f>IF(OR(K44="",G44="Выведено из эксплуатации"),"",K44+ROW()/100000)</f>
        <v/>
      </c>
    </row>
    <row r="45">
      <c r="A45" s="20" t="n"/>
      <c r="B45" s="21" t="n"/>
      <c r="C45" s="20" t="n"/>
      <c r="D45" s="20" t="n"/>
      <c r="E45" s="20" t="n"/>
      <c r="F45" s="20" t="n"/>
      <c r="G45" s="20" t="n"/>
      <c r="H45" s="20" t="n"/>
      <c r="I45" s="22" t="n"/>
      <c r="J45" s="23">
        <f>IF(OR(I45="",H45=""),"",EDATE(I45,H45)-1)</f>
        <v/>
      </c>
      <c r="K45" s="24">
        <f>IF(J45="","",J45-ОтчДата)</f>
        <v/>
      </c>
      <c r="L45" s="24">
        <f>IF(B45="","",IF(J45="","нет данных",IF(K45&lt;0,"Просрочено",IF(K45&lt;=Предупр1,"≤ "&amp;Предупр1&amp;" дней",IF(K45&lt;=Предупр2,"≤ "&amp;Предупр2&amp;" дней","В норме")))))</f>
        <v/>
      </c>
      <c r="M45" s="21" t="n"/>
      <c r="N45" s="20" t="n"/>
      <c r="O45" s="21" t="n"/>
      <c r="P45">
        <f>IF(OR(K45="",G45="Выведено из эксплуатации"),"",K45+ROW()/100000)</f>
        <v/>
      </c>
    </row>
    <row r="46">
      <c r="A46" s="20" t="n"/>
      <c r="B46" s="21" t="n"/>
      <c r="C46" s="20" t="n"/>
      <c r="D46" s="20" t="n"/>
      <c r="E46" s="20" t="n"/>
      <c r="F46" s="20" t="n"/>
      <c r="G46" s="20" t="n"/>
      <c r="H46" s="20" t="n"/>
      <c r="I46" s="22" t="n"/>
      <c r="J46" s="23">
        <f>IF(OR(I46="",H46=""),"",EDATE(I46,H46)-1)</f>
        <v/>
      </c>
      <c r="K46" s="24">
        <f>IF(J46="","",J46-ОтчДата)</f>
        <v/>
      </c>
      <c r="L46" s="24">
        <f>IF(B46="","",IF(J46="","нет данных",IF(K46&lt;0,"Просрочено",IF(K46&lt;=Предупр1,"≤ "&amp;Предупр1&amp;" дней",IF(K46&lt;=Предупр2,"≤ "&amp;Предупр2&amp;" дней","В норме")))))</f>
        <v/>
      </c>
      <c r="M46" s="21" t="n"/>
      <c r="N46" s="20" t="n"/>
      <c r="O46" s="21" t="n"/>
      <c r="P46">
        <f>IF(OR(K46="",G46="Выведено из эксплуатации"),"",K46+ROW()/100000)</f>
        <v/>
      </c>
    </row>
    <row r="47">
      <c r="A47" s="20" t="n"/>
      <c r="B47" s="21" t="n"/>
      <c r="C47" s="20" t="n"/>
      <c r="D47" s="20" t="n"/>
      <c r="E47" s="20" t="n"/>
      <c r="F47" s="20" t="n"/>
      <c r="G47" s="20" t="n"/>
      <c r="H47" s="20" t="n"/>
      <c r="I47" s="22" t="n"/>
      <c r="J47" s="23">
        <f>IF(OR(I47="",H47=""),"",EDATE(I47,H47)-1)</f>
        <v/>
      </c>
      <c r="K47" s="24">
        <f>IF(J47="","",J47-ОтчДата)</f>
        <v/>
      </c>
      <c r="L47" s="24">
        <f>IF(B47="","",IF(J47="","нет данных",IF(K47&lt;0,"Просрочено",IF(K47&lt;=Предупр1,"≤ "&amp;Предупр1&amp;" дней",IF(K47&lt;=Предупр2,"≤ "&amp;Предупр2&amp;" дней","В норме")))))</f>
        <v/>
      </c>
      <c r="M47" s="21" t="n"/>
      <c r="N47" s="20" t="n"/>
      <c r="O47" s="21" t="n"/>
      <c r="P47">
        <f>IF(OR(K47="",G47="Выведено из эксплуатации"),"",K47+ROW()/100000)</f>
        <v/>
      </c>
    </row>
    <row r="48">
      <c r="A48" s="20" t="n"/>
      <c r="B48" s="21" t="n"/>
      <c r="C48" s="20" t="n"/>
      <c r="D48" s="20" t="n"/>
      <c r="E48" s="20" t="n"/>
      <c r="F48" s="20" t="n"/>
      <c r="G48" s="20" t="n"/>
      <c r="H48" s="20" t="n"/>
      <c r="I48" s="22" t="n"/>
      <c r="J48" s="23">
        <f>IF(OR(I48="",H48=""),"",EDATE(I48,H48)-1)</f>
        <v/>
      </c>
      <c r="K48" s="24">
        <f>IF(J48="","",J48-ОтчДата)</f>
        <v/>
      </c>
      <c r="L48" s="24">
        <f>IF(B48="","",IF(J48="","нет данных",IF(K48&lt;0,"Просрочено",IF(K48&lt;=Предупр1,"≤ "&amp;Предупр1&amp;" дней",IF(K48&lt;=Предупр2,"≤ "&amp;Предупр2&amp;" дней","В норме")))))</f>
        <v/>
      </c>
      <c r="M48" s="21" t="n"/>
      <c r="N48" s="20" t="n"/>
      <c r="O48" s="21" t="n"/>
      <c r="P48">
        <f>IF(OR(K48="",G48="Выведено из эксплуатации"),"",K48+ROW()/100000)</f>
        <v/>
      </c>
    </row>
    <row r="49">
      <c r="A49" s="20" t="n"/>
      <c r="B49" s="21" t="n"/>
      <c r="C49" s="20" t="n"/>
      <c r="D49" s="20" t="n"/>
      <c r="E49" s="20" t="n"/>
      <c r="F49" s="20" t="n"/>
      <c r="G49" s="20" t="n"/>
      <c r="H49" s="20" t="n"/>
      <c r="I49" s="22" t="n"/>
      <c r="J49" s="23">
        <f>IF(OR(I49="",H49=""),"",EDATE(I49,H49)-1)</f>
        <v/>
      </c>
      <c r="K49" s="24">
        <f>IF(J49="","",J49-ОтчДата)</f>
        <v/>
      </c>
      <c r="L49" s="24">
        <f>IF(B49="","",IF(J49="","нет данных",IF(K49&lt;0,"Просрочено",IF(K49&lt;=Предупр1,"≤ "&amp;Предупр1&amp;" дней",IF(K49&lt;=Предупр2,"≤ "&amp;Предупр2&amp;" дней","В норме")))))</f>
        <v/>
      </c>
      <c r="M49" s="21" t="n"/>
      <c r="N49" s="20" t="n"/>
      <c r="O49" s="21" t="n"/>
      <c r="P49">
        <f>IF(OR(K49="",G49="Выведено из эксплуатации"),"",K49+ROW()/100000)</f>
        <v/>
      </c>
    </row>
    <row r="50">
      <c r="A50" s="20" t="n"/>
      <c r="B50" s="21" t="n"/>
      <c r="C50" s="20" t="n"/>
      <c r="D50" s="20" t="n"/>
      <c r="E50" s="20" t="n"/>
      <c r="F50" s="20" t="n"/>
      <c r="G50" s="20" t="n"/>
      <c r="H50" s="20" t="n"/>
      <c r="I50" s="22" t="n"/>
      <c r="J50" s="23">
        <f>IF(OR(I50="",H50=""),"",EDATE(I50,H50)-1)</f>
        <v/>
      </c>
      <c r="K50" s="24">
        <f>IF(J50="","",J50-ОтчДата)</f>
        <v/>
      </c>
      <c r="L50" s="24">
        <f>IF(B50="","",IF(J50="","нет данных",IF(K50&lt;0,"Просрочено",IF(K50&lt;=Предупр1,"≤ "&amp;Предупр1&amp;" дней",IF(K50&lt;=Предупр2,"≤ "&amp;Предупр2&amp;" дней","В норме")))))</f>
        <v/>
      </c>
      <c r="M50" s="21" t="n"/>
      <c r="N50" s="20" t="n"/>
      <c r="O50" s="21" t="n"/>
      <c r="P50">
        <f>IF(OR(K50="",G50="Выведено из эксплуатации"),"",K50+ROW()/100000)</f>
        <v/>
      </c>
    </row>
    <row r="51">
      <c r="A51" s="20" t="n"/>
      <c r="B51" s="21" t="n"/>
      <c r="C51" s="20" t="n"/>
      <c r="D51" s="20" t="n"/>
      <c r="E51" s="20" t="n"/>
      <c r="F51" s="20" t="n"/>
      <c r="G51" s="20" t="n"/>
      <c r="H51" s="20" t="n"/>
      <c r="I51" s="22" t="n"/>
      <c r="J51" s="23">
        <f>IF(OR(I51="",H51=""),"",EDATE(I51,H51)-1)</f>
        <v/>
      </c>
      <c r="K51" s="24">
        <f>IF(J51="","",J51-ОтчДата)</f>
        <v/>
      </c>
      <c r="L51" s="24">
        <f>IF(B51="","",IF(J51="","нет данных",IF(K51&lt;0,"Просрочено",IF(K51&lt;=Предупр1,"≤ "&amp;Предупр1&amp;" дней",IF(K51&lt;=Предупр2,"≤ "&amp;Предупр2&amp;" дней","В норме")))))</f>
        <v/>
      </c>
      <c r="M51" s="21" t="n"/>
      <c r="N51" s="20" t="n"/>
      <c r="O51" s="21" t="n"/>
      <c r="P51">
        <f>IF(OR(K51="",G51="Выведено из эксплуатации"),"",K51+ROW()/100000)</f>
        <v/>
      </c>
    </row>
    <row r="52">
      <c r="A52" s="20" t="n"/>
      <c r="B52" s="21" t="n"/>
      <c r="C52" s="20" t="n"/>
      <c r="D52" s="20" t="n"/>
      <c r="E52" s="20" t="n"/>
      <c r="F52" s="20" t="n"/>
      <c r="G52" s="20" t="n"/>
      <c r="H52" s="20" t="n"/>
      <c r="I52" s="22" t="n"/>
      <c r="J52" s="23">
        <f>IF(OR(I52="",H52=""),"",EDATE(I52,H52)-1)</f>
        <v/>
      </c>
      <c r="K52" s="24">
        <f>IF(J52="","",J52-ОтчДата)</f>
        <v/>
      </c>
      <c r="L52" s="24">
        <f>IF(B52="","",IF(J52="","нет данных",IF(K52&lt;0,"Просрочено",IF(K52&lt;=Предупр1,"≤ "&amp;Предупр1&amp;" дней",IF(K52&lt;=Предупр2,"≤ "&amp;Предупр2&amp;" дней","В норме")))))</f>
        <v/>
      </c>
      <c r="M52" s="21" t="n"/>
      <c r="N52" s="20" t="n"/>
      <c r="O52" s="21" t="n"/>
      <c r="P52">
        <f>IF(OR(K52="",G52="Выведено из эксплуатации"),"",K52+ROW()/100000)</f>
        <v/>
      </c>
    </row>
    <row r="53">
      <c r="A53" s="20" t="n"/>
      <c r="B53" s="21" t="n"/>
      <c r="C53" s="20" t="n"/>
      <c r="D53" s="20" t="n"/>
      <c r="E53" s="20" t="n"/>
      <c r="F53" s="20" t="n"/>
      <c r="G53" s="20" t="n"/>
      <c r="H53" s="20" t="n"/>
      <c r="I53" s="22" t="n"/>
      <c r="J53" s="23">
        <f>IF(OR(I53="",H53=""),"",EDATE(I53,H53)-1)</f>
        <v/>
      </c>
      <c r="K53" s="24">
        <f>IF(J53="","",J53-ОтчДата)</f>
        <v/>
      </c>
      <c r="L53" s="24">
        <f>IF(B53="","",IF(J53="","нет данных",IF(K53&lt;0,"Просрочено",IF(K53&lt;=Предупр1,"≤ "&amp;Предупр1&amp;" дней",IF(K53&lt;=Предупр2,"≤ "&amp;Предупр2&amp;" дней","В норме")))))</f>
        <v/>
      </c>
      <c r="M53" s="21" t="n"/>
      <c r="N53" s="20" t="n"/>
      <c r="O53" s="21" t="n"/>
      <c r="P53">
        <f>IF(OR(K53="",G53="Выведено из эксплуатации"),"",K53+ROW()/100000)</f>
        <v/>
      </c>
    </row>
    <row r="54">
      <c r="A54" s="20" t="n"/>
      <c r="B54" s="21" t="n"/>
      <c r="C54" s="20" t="n"/>
      <c r="D54" s="20" t="n"/>
      <c r="E54" s="20" t="n"/>
      <c r="F54" s="20" t="n"/>
      <c r="G54" s="20" t="n"/>
      <c r="H54" s="20" t="n"/>
      <c r="I54" s="22" t="n"/>
      <c r="J54" s="23">
        <f>IF(OR(I54="",H54=""),"",EDATE(I54,H54)-1)</f>
        <v/>
      </c>
      <c r="K54" s="24">
        <f>IF(J54="","",J54-ОтчДата)</f>
        <v/>
      </c>
      <c r="L54" s="24">
        <f>IF(B54="","",IF(J54="","нет данных",IF(K54&lt;0,"Просрочено",IF(K54&lt;=Предупр1,"≤ "&amp;Предупр1&amp;" дней",IF(K54&lt;=Предупр2,"≤ "&amp;Предупр2&amp;" дней","В норме")))))</f>
        <v/>
      </c>
      <c r="M54" s="21" t="n"/>
      <c r="N54" s="20" t="n"/>
      <c r="O54" s="21" t="n"/>
      <c r="P54">
        <f>IF(OR(K54="",G54="Выведено из эксплуатации"),"",K54+ROW()/100000)</f>
        <v/>
      </c>
    </row>
    <row r="55">
      <c r="A55" s="20" t="n"/>
      <c r="B55" s="21" t="n"/>
      <c r="C55" s="20" t="n"/>
      <c r="D55" s="20" t="n"/>
      <c r="E55" s="20" t="n"/>
      <c r="F55" s="20" t="n"/>
      <c r="G55" s="20" t="n"/>
      <c r="H55" s="20" t="n"/>
      <c r="I55" s="22" t="n"/>
      <c r="J55" s="23">
        <f>IF(OR(I55="",H55=""),"",EDATE(I55,H55)-1)</f>
        <v/>
      </c>
      <c r="K55" s="24">
        <f>IF(J55="","",J55-ОтчДата)</f>
        <v/>
      </c>
      <c r="L55" s="24">
        <f>IF(B55="","",IF(J55="","нет данных",IF(K55&lt;0,"Просрочено",IF(K55&lt;=Предупр1,"≤ "&amp;Предупр1&amp;" дней",IF(K55&lt;=Предупр2,"≤ "&amp;Предупр2&amp;" дней","В норме")))))</f>
        <v/>
      </c>
      <c r="M55" s="21" t="n"/>
      <c r="N55" s="20" t="n"/>
      <c r="O55" s="21" t="n"/>
      <c r="P55">
        <f>IF(OR(K55="",G55="Выведено из эксплуатации"),"",K55+ROW()/100000)</f>
        <v/>
      </c>
    </row>
    <row r="56">
      <c r="A56" s="20" t="n"/>
      <c r="B56" s="21" t="n"/>
      <c r="C56" s="20" t="n"/>
      <c r="D56" s="20" t="n"/>
      <c r="E56" s="20" t="n"/>
      <c r="F56" s="20" t="n"/>
      <c r="G56" s="20" t="n"/>
      <c r="H56" s="20" t="n"/>
      <c r="I56" s="22" t="n"/>
      <c r="J56" s="23">
        <f>IF(OR(I56="",H56=""),"",EDATE(I56,H56)-1)</f>
        <v/>
      </c>
      <c r="K56" s="24">
        <f>IF(J56="","",J56-ОтчДата)</f>
        <v/>
      </c>
      <c r="L56" s="24">
        <f>IF(B56="","",IF(J56="","нет данных",IF(K56&lt;0,"Просрочено",IF(K56&lt;=Предупр1,"≤ "&amp;Предупр1&amp;" дней",IF(K56&lt;=Предупр2,"≤ "&amp;Предупр2&amp;" дней","В норме")))))</f>
        <v/>
      </c>
      <c r="M56" s="21" t="n"/>
      <c r="N56" s="20" t="n"/>
      <c r="O56" s="21" t="n"/>
      <c r="P56">
        <f>IF(OR(K56="",G56="Выведено из эксплуатации"),"",K56+ROW()/100000)</f>
        <v/>
      </c>
    </row>
    <row r="57">
      <c r="A57" s="20" t="n"/>
      <c r="B57" s="21" t="n"/>
      <c r="C57" s="20" t="n"/>
      <c r="D57" s="20" t="n"/>
      <c r="E57" s="20" t="n"/>
      <c r="F57" s="20" t="n"/>
      <c r="G57" s="20" t="n"/>
      <c r="H57" s="20" t="n"/>
      <c r="I57" s="22" t="n"/>
      <c r="J57" s="23">
        <f>IF(OR(I57="",H57=""),"",EDATE(I57,H57)-1)</f>
        <v/>
      </c>
      <c r="K57" s="24">
        <f>IF(J57="","",J57-ОтчДата)</f>
        <v/>
      </c>
      <c r="L57" s="24">
        <f>IF(B57="","",IF(J57="","нет данных",IF(K57&lt;0,"Просрочено",IF(K57&lt;=Предупр1,"≤ "&amp;Предупр1&amp;" дней",IF(K57&lt;=Предупр2,"≤ "&amp;Предупр2&amp;" дней","В норме")))))</f>
        <v/>
      </c>
      <c r="M57" s="21" t="n"/>
      <c r="N57" s="20" t="n"/>
      <c r="O57" s="21" t="n"/>
      <c r="P57">
        <f>IF(OR(K57="",G57="Выведено из эксплуатации"),"",K57+ROW()/100000)</f>
        <v/>
      </c>
    </row>
    <row r="58">
      <c r="A58" s="20" t="n"/>
      <c r="B58" s="21" t="n"/>
      <c r="C58" s="20" t="n"/>
      <c r="D58" s="20" t="n"/>
      <c r="E58" s="20" t="n"/>
      <c r="F58" s="20" t="n"/>
      <c r="G58" s="20" t="n"/>
      <c r="H58" s="20" t="n"/>
      <c r="I58" s="22" t="n"/>
      <c r="J58" s="23">
        <f>IF(OR(I58="",H58=""),"",EDATE(I58,H58)-1)</f>
        <v/>
      </c>
      <c r="K58" s="24">
        <f>IF(J58="","",J58-ОтчДата)</f>
        <v/>
      </c>
      <c r="L58" s="24">
        <f>IF(B58="","",IF(J58="","нет данных",IF(K58&lt;0,"Просрочено",IF(K58&lt;=Предупр1,"≤ "&amp;Предупр1&amp;" дней",IF(K58&lt;=Предупр2,"≤ "&amp;Предупр2&amp;" дней","В норме")))))</f>
        <v/>
      </c>
      <c r="M58" s="21" t="n"/>
      <c r="N58" s="20" t="n"/>
      <c r="O58" s="21" t="n"/>
      <c r="P58">
        <f>IF(OR(K58="",G58="Выведено из эксплуатации"),"",K58+ROW()/100000)</f>
        <v/>
      </c>
    </row>
    <row r="59">
      <c r="A59" s="20" t="n"/>
      <c r="B59" s="21" t="n"/>
      <c r="C59" s="20" t="n"/>
      <c r="D59" s="20" t="n"/>
      <c r="E59" s="20" t="n"/>
      <c r="F59" s="20" t="n"/>
      <c r="G59" s="20" t="n"/>
      <c r="H59" s="20" t="n"/>
      <c r="I59" s="22" t="n"/>
      <c r="J59" s="23">
        <f>IF(OR(I59="",H59=""),"",EDATE(I59,H59)-1)</f>
        <v/>
      </c>
      <c r="K59" s="24">
        <f>IF(J59="","",J59-ОтчДата)</f>
        <v/>
      </c>
      <c r="L59" s="24">
        <f>IF(B59="","",IF(J59="","нет данных",IF(K59&lt;0,"Просрочено",IF(K59&lt;=Предупр1,"≤ "&amp;Предупр1&amp;" дней",IF(K59&lt;=Предупр2,"≤ "&amp;Предупр2&amp;" дней","В норме")))))</f>
        <v/>
      </c>
      <c r="M59" s="21" t="n"/>
      <c r="N59" s="20" t="n"/>
      <c r="O59" s="21" t="n"/>
      <c r="P59">
        <f>IF(OR(K59="",G59="Выведено из эксплуатации"),"",K59+ROW()/100000)</f>
        <v/>
      </c>
    </row>
    <row r="60">
      <c r="A60" s="20" t="n"/>
      <c r="B60" s="21" t="n"/>
      <c r="C60" s="20" t="n"/>
      <c r="D60" s="20" t="n"/>
      <c r="E60" s="20" t="n"/>
      <c r="F60" s="20" t="n"/>
      <c r="G60" s="20" t="n"/>
      <c r="H60" s="20" t="n"/>
      <c r="I60" s="22" t="n"/>
      <c r="J60" s="23">
        <f>IF(OR(I60="",H60=""),"",EDATE(I60,H60)-1)</f>
        <v/>
      </c>
      <c r="K60" s="24">
        <f>IF(J60="","",J60-ОтчДата)</f>
        <v/>
      </c>
      <c r="L60" s="24">
        <f>IF(B60="","",IF(J60="","нет данных",IF(K60&lt;0,"Просрочено",IF(K60&lt;=Предупр1,"≤ "&amp;Предупр1&amp;" дней",IF(K60&lt;=Предупр2,"≤ "&amp;Предупр2&amp;" дней","В норме")))))</f>
        <v/>
      </c>
      <c r="M60" s="21" t="n"/>
      <c r="N60" s="20" t="n"/>
      <c r="O60" s="21" t="n"/>
      <c r="P60">
        <f>IF(OR(K60="",G60="Выведено из эксплуатации"),"",K60+ROW()/100000)</f>
        <v/>
      </c>
    </row>
    <row r="61">
      <c r="A61" s="20" t="n"/>
      <c r="B61" s="21" t="n"/>
      <c r="C61" s="20" t="n"/>
      <c r="D61" s="20" t="n"/>
      <c r="E61" s="20" t="n"/>
      <c r="F61" s="20" t="n"/>
      <c r="G61" s="20" t="n"/>
      <c r="H61" s="20" t="n"/>
      <c r="I61" s="22" t="n"/>
      <c r="J61" s="23">
        <f>IF(OR(I61="",H61=""),"",EDATE(I61,H61)-1)</f>
        <v/>
      </c>
      <c r="K61" s="24">
        <f>IF(J61="","",J61-ОтчДата)</f>
        <v/>
      </c>
      <c r="L61" s="24">
        <f>IF(B61="","",IF(J61="","нет данных",IF(K61&lt;0,"Просрочено",IF(K61&lt;=Предупр1,"≤ "&amp;Предупр1&amp;" дней",IF(K61&lt;=Предупр2,"≤ "&amp;Предупр2&amp;" дней","В норме")))))</f>
        <v/>
      </c>
      <c r="M61" s="21" t="n"/>
      <c r="N61" s="20" t="n"/>
      <c r="O61" s="21" t="n"/>
      <c r="P61">
        <f>IF(OR(K61="",G61="Выведено из эксплуатации"),"",K61+ROW()/100000)</f>
        <v/>
      </c>
    </row>
    <row r="62">
      <c r="A62" s="20" t="n"/>
      <c r="B62" s="21" t="n"/>
      <c r="C62" s="20" t="n"/>
      <c r="D62" s="20" t="n"/>
      <c r="E62" s="20" t="n"/>
      <c r="F62" s="20" t="n"/>
      <c r="G62" s="20" t="n"/>
      <c r="H62" s="20" t="n"/>
      <c r="I62" s="22" t="n"/>
      <c r="J62" s="23">
        <f>IF(OR(I62="",H62=""),"",EDATE(I62,H62)-1)</f>
        <v/>
      </c>
      <c r="K62" s="24">
        <f>IF(J62="","",J62-ОтчДата)</f>
        <v/>
      </c>
      <c r="L62" s="24">
        <f>IF(B62="","",IF(J62="","нет данных",IF(K62&lt;0,"Просрочено",IF(K62&lt;=Предупр1,"≤ "&amp;Предупр1&amp;" дней",IF(K62&lt;=Предупр2,"≤ "&amp;Предупр2&amp;" дней","В норме")))))</f>
        <v/>
      </c>
      <c r="M62" s="21" t="n"/>
      <c r="N62" s="20" t="n"/>
      <c r="O62" s="21" t="n"/>
      <c r="P62">
        <f>IF(OR(K62="",G62="Выведено из эксплуатации"),"",K62+ROW()/100000)</f>
        <v/>
      </c>
    </row>
    <row r="63">
      <c r="A63" s="20" t="n"/>
      <c r="B63" s="21" t="n"/>
      <c r="C63" s="20" t="n"/>
      <c r="D63" s="20" t="n"/>
      <c r="E63" s="20" t="n"/>
      <c r="F63" s="20" t="n"/>
      <c r="G63" s="20" t="n"/>
      <c r="H63" s="20" t="n"/>
      <c r="I63" s="22" t="n"/>
      <c r="J63" s="23">
        <f>IF(OR(I63="",H63=""),"",EDATE(I63,H63)-1)</f>
        <v/>
      </c>
      <c r="K63" s="24">
        <f>IF(J63="","",J63-ОтчДата)</f>
        <v/>
      </c>
      <c r="L63" s="24">
        <f>IF(B63="","",IF(J63="","нет данных",IF(K63&lt;0,"Просрочено",IF(K63&lt;=Предупр1,"≤ "&amp;Предупр1&amp;" дней",IF(K63&lt;=Предупр2,"≤ "&amp;Предупр2&amp;" дней","В норме")))))</f>
        <v/>
      </c>
      <c r="M63" s="21" t="n"/>
      <c r="N63" s="20" t="n"/>
      <c r="O63" s="21" t="n"/>
      <c r="P63">
        <f>IF(OR(K63="",G63="Выведено из эксплуатации"),"",K63+ROW()/100000)</f>
        <v/>
      </c>
    </row>
    <row r="64">
      <c r="A64" s="20" t="n"/>
      <c r="B64" s="21" t="n"/>
      <c r="C64" s="20" t="n"/>
      <c r="D64" s="20" t="n"/>
      <c r="E64" s="20" t="n"/>
      <c r="F64" s="20" t="n"/>
      <c r="G64" s="20" t="n"/>
      <c r="H64" s="20" t="n"/>
      <c r="I64" s="22" t="n"/>
      <c r="J64" s="23">
        <f>IF(OR(I64="",H64=""),"",EDATE(I64,H64)-1)</f>
        <v/>
      </c>
      <c r="K64" s="24">
        <f>IF(J64="","",J64-ОтчДата)</f>
        <v/>
      </c>
      <c r="L64" s="24">
        <f>IF(B64="","",IF(J64="","нет данных",IF(K64&lt;0,"Просрочено",IF(K64&lt;=Предупр1,"≤ "&amp;Предупр1&amp;" дней",IF(K64&lt;=Предупр2,"≤ "&amp;Предупр2&amp;" дней","В норме")))))</f>
        <v/>
      </c>
      <c r="M64" s="21" t="n"/>
      <c r="N64" s="20" t="n"/>
      <c r="O64" s="21" t="n"/>
      <c r="P64">
        <f>IF(OR(K64="",G64="Выведено из эксплуатации"),"",K64+ROW()/100000)</f>
        <v/>
      </c>
    </row>
    <row r="65">
      <c r="A65" s="20" t="n"/>
      <c r="B65" s="21" t="n"/>
      <c r="C65" s="20" t="n"/>
      <c r="D65" s="20" t="n"/>
      <c r="E65" s="20" t="n"/>
      <c r="F65" s="20" t="n"/>
      <c r="G65" s="20" t="n"/>
      <c r="H65" s="20" t="n"/>
      <c r="I65" s="22" t="n"/>
      <c r="J65" s="23">
        <f>IF(OR(I65="",H65=""),"",EDATE(I65,H65)-1)</f>
        <v/>
      </c>
      <c r="K65" s="24">
        <f>IF(J65="","",J65-ОтчДата)</f>
        <v/>
      </c>
      <c r="L65" s="24">
        <f>IF(B65="","",IF(J65="","нет данных",IF(K65&lt;0,"Просрочено",IF(K65&lt;=Предупр1,"≤ "&amp;Предупр1&amp;" дней",IF(K65&lt;=Предупр2,"≤ "&amp;Предупр2&amp;" дней","В норме")))))</f>
        <v/>
      </c>
      <c r="M65" s="21" t="n"/>
      <c r="N65" s="20" t="n"/>
      <c r="O65" s="21" t="n"/>
      <c r="P65">
        <f>IF(OR(K65="",G65="Выведено из эксплуатации"),"",K65+ROW()/100000)</f>
        <v/>
      </c>
    </row>
    <row r="66">
      <c r="A66" s="20" t="n"/>
      <c r="B66" s="21" t="n"/>
      <c r="C66" s="20" t="n"/>
      <c r="D66" s="20" t="n"/>
      <c r="E66" s="20" t="n"/>
      <c r="F66" s="20" t="n"/>
      <c r="G66" s="20" t="n"/>
      <c r="H66" s="20" t="n"/>
      <c r="I66" s="22" t="n"/>
      <c r="J66" s="23">
        <f>IF(OR(I66="",H66=""),"",EDATE(I66,H66)-1)</f>
        <v/>
      </c>
      <c r="K66" s="24">
        <f>IF(J66="","",J66-ОтчДата)</f>
        <v/>
      </c>
      <c r="L66" s="24">
        <f>IF(B66="","",IF(J66="","нет данных",IF(K66&lt;0,"Просрочено",IF(K66&lt;=Предупр1,"≤ "&amp;Предупр1&amp;" дней",IF(K66&lt;=Предупр2,"≤ "&amp;Предупр2&amp;" дней","В норме")))))</f>
        <v/>
      </c>
      <c r="M66" s="21" t="n"/>
      <c r="N66" s="20" t="n"/>
      <c r="O66" s="21" t="n"/>
      <c r="P66">
        <f>IF(OR(K66="",G66="Выведено из эксплуатации"),"",K66+ROW()/100000)</f>
        <v/>
      </c>
    </row>
    <row r="67">
      <c r="A67" s="20" t="n"/>
      <c r="B67" s="21" t="n"/>
      <c r="C67" s="20" t="n"/>
      <c r="D67" s="20" t="n"/>
      <c r="E67" s="20" t="n"/>
      <c r="F67" s="20" t="n"/>
      <c r="G67" s="20" t="n"/>
      <c r="H67" s="20" t="n"/>
      <c r="I67" s="22" t="n"/>
      <c r="J67" s="23">
        <f>IF(OR(I67="",H67=""),"",EDATE(I67,H67)-1)</f>
        <v/>
      </c>
      <c r="K67" s="24">
        <f>IF(J67="","",J67-ОтчДата)</f>
        <v/>
      </c>
      <c r="L67" s="24">
        <f>IF(B67="","",IF(J67="","нет данных",IF(K67&lt;0,"Просрочено",IF(K67&lt;=Предупр1,"≤ "&amp;Предупр1&amp;" дней",IF(K67&lt;=Предупр2,"≤ "&amp;Предупр2&amp;" дней","В норме")))))</f>
        <v/>
      </c>
      <c r="M67" s="21" t="n"/>
      <c r="N67" s="20" t="n"/>
      <c r="O67" s="21" t="n"/>
      <c r="P67">
        <f>IF(OR(K67="",G67="Выведено из эксплуатации"),"",K67+ROW()/100000)</f>
        <v/>
      </c>
    </row>
    <row r="68">
      <c r="A68" s="20" t="n"/>
      <c r="B68" s="21" t="n"/>
      <c r="C68" s="20" t="n"/>
      <c r="D68" s="20" t="n"/>
      <c r="E68" s="20" t="n"/>
      <c r="F68" s="20" t="n"/>
      <c r="G68" s="20" t="n"/>
      <c r="H68" s="20" t="n"/>
      <c r="I68" s="22" t="n"/>
      <c r="J68" s="23">
        <f>IF(OR(I68="",H68=""),"",EDATE(I68,H68)-1)</f>
        <v/>
      </c>
      <c r="K68" s="24">
        <f>IF(J68="","",J68-ОтчДата)</f>
        <v/>
      </c>
      <c r="L68" s="24">
        <f>IF(B68="","",IF(J68="","нет данных",IF(K68&lt;0,"Просрочено",IF(K68&lt;=Предупр1,"≤ "&amp;Предупр1&amp;" дней",IF(K68&lt;=Предупр2,"≤ "&amp;Предупр2&amp;" дней","В норме")))))</f>
        <v/>
      </c>
      <c r="M68" s="21" t="n"/>
      <c r="N68" s="20" t="n"/>
      <c r="O68" s="21" t="n"/>
      <c r="P68">
        <f>IF(OR(K68="",G68="Выведено из эксплуатации"),"",K68+ROW()/100000)</f>
        <v/>
      </c>
    </row>
    <row r="69">
      <c r="A69" s="20" t="n"/>
      <c r="B69" s="21" t="n"/>
      <c r="C69" s="20" t="n"/>
      <c r="D69" s="20" t="n"/>
      <c r="E69" s="20" t="n"/>
      <c r="F69" s="20" t="n"/>
      <c r="G69" s="20" t="n"/>
      <c r="H69" s="20" t="n"/>
      <c r="I69" s="22" t="n"/>
      <c r="J69" s="23">
        <f>IF(OR(I69="",H69=""),"",EDATE(I69,H69)-1)</f>
        <v/>
      </c>
      <c r="K69" s="24">
        <f>IF(J69="","",J69-ОтчДата)</f>
        <v/>
      </c>
      <c r="L69" s="24">
        <f>IF(B69="","",IF(J69="","нет данных",IF(K69&lt;0,"Просрочено",IF(K69&lt;=Предупр1,"≤ "&amp;Предупр1&amp;" дней",IF(K69&lt;=Предупр2,"≤ "&amp;Предупр2&amp;" дней","В норме")))))</f>
        <v/>
      </c>
      <c r="M69" s="21" t="n"/>
      <c r="N69" s="20" t="n"/>
      <c r="O69" s="21" t="n"/>
      <c r="P69">
        <f>IF(OR(K69="",G69="Выведено из эксплуатации"),"",K69+ROW()/100000)</f>
        <v/>
      </c>
    </row>
    <row r="70">
      <c r="A70" s="20" t="n"/>
      <c r="B70" s="21" t="n"/>
      <c r="C70" s="20" t="n"/>
      <c r="D70" s="20" t="n"/>
      <c r="E70" s="20" t="n"/>
      <c r="F70" s="20" t="n"/>
      <c r="G70" s="20" t="n"/>
      <c r="H70" s="20" t="n"/>
      <c r="I70" s="22" t="n"/>
      <c r="J70" s="23">
        <f>IF(OR(I70="",H70=""),"",EDATE(I70,H70)-1)</f>
        <v/>
      </c>
      <c r="K70" s="24">
        <f>IF(J70="","",J70-ОтчДата)</f>
        <v/>
      </c>
      <c r="L70" s="24">
        <f>IF(B70="","",IF(J70="","нет данных",IF(K70&lt;0,"Просрочено",IF(K70&lt;=Предупр1,"≤ "&amp;Предупр1&amp;" дней",IF(K70&lt;=Предупр2,"≤ "&amp;Предупр2&amp;" дней","В норме")))))</f>
        <v/>
      </c>
      <c r="M70" s="21" t="n"/>
      <c r="N70" s="20" t="n"/>
      <c r="O70" s="21" t="n"/>
      <c r="P70">
        <f>IF(OR(K70="",G70="Выведено из эксплуатации"),"",K70+ROW()/100000)</f>
        <v/>
      </c>
    </row>
    <row r="71">
      <c r="A71" s="20" t="n"/>
      <c r="B71" s="21" t="n"/>
      <c r="C71" s="20" t="n"/>
      <c r="D71" s="20" t="n"/>
      <c r="E71" s="20" t="n"/>
      <c r="F71" s="20" t="n"/>
      <c r="G71" s="20" t="n"/>
      <c r="H71" s="20" t="n"/>
      <c r="I71" s="22" t="n"/>
      <c r="J71" s="23">
        <f>IF(OR(I71="",H71=""),"",EDATE(I71,H71)-1)</f>
        <v/>
      </c>
      <c r="K71" s="24">
        <f>IF(J71="","",J71-ОтчДата)</f>
        <v/>
      </c>
      <c r="L71" s="24">
        <f>IF(B71="","",IF(J71="","нет данных",IF(K71&lt;0,"Просрочено",IF(K71&lt;=Предупр1,"≤ "&amp;Предупр1&amp;" дней",IF(K71&lt;=Предупр2,"≤ "&amp;Предупр2&amp;" дней","В норме")))))</f>
        <v/>
      </c>
      <c r="M71" s="21" t="n"/>
      <c r="N71" s="20" t="n"/>
      <c r="O71" s="21" t="n"/>
      <c r="P71">
        <f>IF(OR(K71="",G71="Выведено из эксплуатации"),"",K71+ROW()/100000)</f>
        <v/>
      </c>
    </row>
    <row r="72">
      <c r="A72" s="20" t="n"/>
      <c r="B72" s="21" t="n"/>
      <c r="C72" s="20" t="n"/>
      <c r="D72" s="20" t="n"/>
      <c r="E72" s="20" t="n"/>
      <c r="F72" s="20" t="n"/>
      <c r="G72" s="20" t="n"/>
      <c r="H72" s="20" t="n"/>
      <c r="I72" s="22" t="n"/>
      <c r="J72" s="23">
        <f>IF(OR(I72="",H72=""),"",EDATE(I72,H72)-1)</f>
        <v/>
      </c>
      <c r="K72" s="24">
        <f>IF(J72="","",J72-ОтчДата)</f>
        <v/>
      </c>
      <c r="L72" s="24">
        <f>IF(B72="","",IF(J72="","нет данных",IF(K72&lt;0,"Просрочено",IF(K72&lt;=Предупр1,"≤ "&amp;Предупр1&amp;" дней",IF(K72&lt;=Предупр2,"≤ "&amp;Предупр2&amp;" дней","В норме")))))</f>
        <v/>
      </c>
      <c r="M72" s="21" t="n"/>
      <c r="N72" s="20" t="n"/>
      <c r="O72" s="21" t="n"/>
      <c r="P72">
        <f>IF(OR(K72="",G72="Выведено из эксплуатации"),"",K72+ROW()/100000)</f>
        <v/>
      </c>
    </row>
    <row r="73">
      <c r="A73" s="20" t="n"/>
      <c r="B73" s="21" t="n"/>
      <c r="C73" s="20" t="n"/>
      <c r="D73" s="20" t="n"/>
      <c r="E73" s="20" t="n"/>
      <c r="F73" s="20" t="n"/>
      <c r="G73" s="20" t="n"/>
      <c r="H73" s="20" t="n"/>
      <c r="I73" s="22" t="n"/>
      <c r="J73" s="23">
        <f>IF(OR(I73="",H73=""),"",EDATE(I73,H73)-1)</f>
        <v/>
      </c>
      <c r="K73" s="24">
        <f>IF(J73="","",J73-ОтчДата)</f>
        <v/>
      </c>
      <c r="L73" s="24">
        <f>IF(B73="","",IF(J73="","нет данных",IF(K73&lt;0,"Просрочено",IF(K73&lt;=Предупр1,"≤ "&amp;Предупр1&amp;" дней",IF(K73&lt;=Предупр2,"≤ "&amp;Предупр2&amp;" дней","В норме")))))</f>
        <v/>
      </c>
      <c r="M73" s="21" t="n"/>
      <c r="N73" s="20" t="n"/>
      <c r="O73" s="21" t="n"/>
      <c r="P73">
        <f>IF(OR(K73="",G73="Выведено из эксплуатации"),"",K73+ROW()/100000)</f>
        <v/>
      </c>
    </row>
    <row r="74">
      <c r="A74" s="20" t="n"/>
      <c r="B74" s="21" t="n"/>
      <c r="C74" s="20" t="n"/>
      <c r="D74" s="20" t="n"/>
      <c r="E74" s="20" t="n"/>
      <c r="F74" s="20" t="n"/>
      <c r="G74" s="20" t="n"/>
      <c r="H74" s="20" t="n"/>
      <c r="I74" s="22" t="n"/>
      <c r="J74" s="23">
        <f>IF(OR(I74="",H74=""),"",EDATE(I74,H74)-1)</f>
        <v/>
      </c>
      <c r="K74" s="24">
        <f>IF(J74="","",J74-ОтчДата)</f>
        <v/>
      </c>
      <c r="L74" s="24">
        <f>IF(B74="","",IF(J74="","нет данных",IF(K74&lt;0,"Просрочено",IF(K74&lt;=Предупр1,"≤ "&amp;Предупр1&amp;" дней",IF(K74&lt;=Предупр2,"≤ "&amp;Предупр2&amp;" дней","В норме")))))</f>
        <v/>
      </c>
      <c r="M74" s="21" t="n"/>
      <c r="N74" s="20" t="n"/>
      <c r="O74" s="21" t="n"/>
      <c r="P74">
        <f>IF(OR(K74="",G74="Выведено из эксплуатации"),"",K74+ROW()/100000)</f>
        <v/>
      </c>
    </row>
    <row r="75">
      <c r="A75" s="20" t="n"/>
      <c r="B75" s="21" t="n"/>
      <c r="C75" s="20" t="n"/>
      <c r="D75" s="20" t="n"/>
      <c r="E75" s="20" t="n"/>
      <c r="F75" s="20" t="n"/>
      <c r="G75" s="20" t="n"/>
      <c r="H75" s="20" t="n"/>
      <c r="I75" s="22" t="n"/>
      <c r="J75" s="23">
        <f>IF(OR(I75="",H75=""),"",EDATE(I75,H75)-1)</f>
        <v/>
      </c>
      <c r="K75" s="24">
        <f>IF(J75="","",J75-ОтчДата)</f>
        <v/>
      </c>
      <c r="L75" s="24">
        <f>IF(B75="","",IF(J75="","нет данных",IF(K75&lt;0,"Просрочено",IF(K75&lt;=Предупр1,"≤ "&amp;Предупр1&amp;" дней",IF(K75&lt;=Предупр2,"≤ "&amp;Предупр2&amp;" дней","В норме")))))</f>
        <v/>
      </c>
      <c r="M75" s="21" t="n"/>
      <c r="N75" s="20" t="n"/>
      <c r="O75" s="21" t="n"/>
      <c r="P75">
        <f>IF(OR(K75="",G75="Выведено из эксплуатации"),"",K75+ROW()/100000)</f>
        <v/>
      </c>
    </row>
    <row r="76">
      <c r="A76" s="20" t="n"/>
      <c r="B76" s="21" t="n"/>
      <c r="C76" s="20" t="n"/>
      <c r="D76" s="20" t="n"/>
      <c r="E76" s="20" t="n"/>
      <c r="F76" s="20" t="n"/>
      <c r="G76" s="20" t="n"/>
      <c r="H76" s="20" t="n"/>
      <c r="I76" s="22" t="n"/>
      <c r="J76" s="23">
        <f>IF(OR(I76="",H76=""),"",EDATE(I76,H76)-1)</f>
        <v/>
      </c>
      <c r="K76" s="24">
        <f>IF(J76="","",J76-ОтчДата)</f>
        <v/>
      </c>
      <c r="L76" s="24">
        <f>IF(B76="","",IF(J76="","нет данных",IF(K76&lt;0,"Просрочено",IF(K76&lt;=Предупр1,"≤ "&amp;Предупр1&amp;" дней",IF(K76&lt;=Предупр2,"≤ "&amp;Предупр2&amp;" дней","В норме")))))</f>
        <v/>
      </c>
      <c r="M76" s="21" t="n"/>
      <c r="N76" s="20" t="n"/>
      <c r="O76" s="21" t="n"/>
      <c r="P76">
        <f>IF(OR(K76="",G76="Выведено из эксплуатации"),"",K76+ROW()/100000)</f>
        <v/>
      </c>
    </row>
    <row r="77">
      <c r="A77" s="20" t="n"/>
      <c r="B77" s="21" t="n"/>
      <c r="C77" s="20" t="n"/>
      <c r="D77" s="20" t="n"/>
      <c r="E77" s="20" t="n"/>
      <c r="F77" s="20" t="n"/>
      <c r="G77" s="20" t="n"/>
      <c r="H77" s="20" t="n"/>
      <c r="I77" s="22" t="n"/>
      <c r="J77" s="23">
        <f>IF(OR(I77="",H77=""),"",EDATE(I77,H77)-1)</f>
        <v/>
      </c>
      <c r="K77" s="24">
        <f>IF(J77="","",J77-ОтчДата)</f>
        <v/>
      </c>
      <c r="L77" s="24">
        <f>IF(B77="","",IF(J77="","нет данных",IF(K77&lt;0,"Просрочено",IF(K77&lt;=Предупр1,"≤ "&amp;Предупр1&amp;" дней",IF(K77&lt;=Предупр2,"≤ "&amp;Предупр2&amp;" дней","В норме")))))</f>
        <v/>
      </c>
      <c r="M77" s="21" t="n"/>
      <c r="N77" s="20" t="n"/>
      <c r="O77" s="21" t="n"/>
      <c r="P77">
        <f>IF(OR(K77="",G77="Выведено из эксплуатации"),"",K77+ROW()/100000)</f>
        <v/>
      </c>
    </row>
    <row r="78">
      <c r="A78" s="20" t="n"/>
      <c r="B78" s="21" t="n"/>
      <c r="C78" s="20" t="n"/>
      <c r="D78" s="20" t="n"/>
      <c r="E78" s="20" t="n"/>
      <c r="F78" s="20" t="n"/>
      <c r="G78" s="20" t="n"/>
      <c r="H78" s="20" t="n"/>
      <c r="I78" s="22" t="n"/>
      <c r="J78" s="23">
        <f>IF(OR(I78="",H78=""),"",EDATE(I78,H78)-1)</f>
        <v/>
      </c>
      <c r="K78" s="24">
        <f>IF(J78="","",J78-ОтчДата)</f>
        <v/>
      </c>
      <c r="L78" s="24">
        <f>IF(B78="","",IF(J78="","нет данных",IF(K78&lt;0,"Просрочено",IF(K78&lt;=Предупр1,"≤ "&amp;Предупр1&amp;" дней",IF(K78&lt;=Предупр2,"≤ "&amp;Предупр2&amp;" дней","В норме")))))</f>
        <v/>
      </c>
      <c r="M78" s="21" t="n"/>
      <c r="N78" s="20" t="n"/>
      <c r="O78" s="21" t="n"/>
      <c r="P78">
        <f>IF(OR(K78="",G78="Выведено из эксплуатации"),"",K78+ROW()/100000)</f>
        <v/>
      </c>
    </row>
    <row r="79">
      <c r="A79" s="20" t="n"/>
      <c r="B79" s="21" t="n"/>
      <c r="C79" s="20" t="n"/>
      <c r="D79" s="20" t="n"/>
      <c r="E79" s="20" t="n"/>
      <c r="F79" s="20" t="n"/>
      <c r="G79" s="20" t="n"/>
      <c r="H79" s="20" t="n"/>
      <c r="I79" s="22" t="n"/>
      <c r="J79" s="23">
        <f>IF(OR(I79="",H79=""),"",EDATE(I79,H79)-1)</f>
        <v/>
      </c>
      <c r="K79" s="24">
        <f>IF(J79="","",J79-ОтчДата)</f>
        <v/>
      </c>
      <c r="L79" s="24">
        <f>IF(B79="","",IF(J79="","нет данных",IF(K79&lt;0,"Просрочено",IF(K79&lt;=Предупр1,"≤ "&amp;Предупр1&amp;" дней",IF(K79&lt;=Предупр2,"≤ "&amp;Предупр2&amp;" дней","В норме")))))</f>
        <v/>
      </c>
      <c r="M79" s="21" t="n"/>
      <c r="N79" s="20" t="n"/>
      <c r="O79" s="21" t="n"/>
      <c r="P79">
        <f>IF(OR(K79="",G79="Выведено из эксплуатации"),"",K79+ROW()/100000)</f>
        <v/>
      </c>
    </row>
    <row r="80">
      <c r="A80" s="20" t="n"/>
      <c r="B80" s="21" t="n"/>
      <c r="C80" s="20" t="n"/>
      <c r="D80" s="20" t="n"/>
      <c r="E80" s="20" t="n"/>
      <c r="F80" s="20" t="n"/>
      <c r="G80" s="20" t="n"/>
      <c r="H80" s="20" t="n"/>
      <c r="I80" s="22" t="n"/>
      <c r="J80" s="23">
        <f>IF(OR(I80="",H80=""),"",EDATE(I80,H80)-1)</f>
        <v/>
      </c>
      <c r="K80" s="24">
        <f>IF(J80="","",J80-ОтчДата)</f>
        <v/>
      </c>
      <c r="L80" s="24">
        <f>IF(B80="","",IF(J80="","нет данных",IF(K80&lt;0,"Просрочено",IF(K80&lt;=Предупр1,"≤ "&amp;Предупр1&amp;" дней",IF(K80&lt;=Предупр2,"≤ "&amp;Предупр2&amp;" дней","В норме")))))</f>
        <v/>
      </c>
      <c r="M80" s="21" t="n"/>
      <c r="N80" s="20" t="n"/>
      <c r="O80" s="21" t="n"/>
      <c r="P80">
        <f>IF(OR(K80="",G80="Выведено из эксплуатации"),"",K80+ROW()/100000)</f>
        <v/>
      </c>
    </row>
    <row r="81">
      <c r="A81" s="20" t="n"/>
      <c r="B81" s="21" t="n"/>
      <c r="C81" s="20" t="n"/>
      <c r="D81" s="20" t="n"/>
      <c r="E81" s="20" t="n"/>
      <c r="F81" s="20" t="n"/>
      <c r="G81" s="20" t="n"/>
      <c r="H81" s="20" t="n"/>
      <c r="I81" s="22" t="n"/>
      <c r="J81" s="23">
        <f>IF(OR(I81="",H81=""),"",EDATE(I81,H81)-1)</f>
        <v/>
      </c>
      <c r="K81" s="24">
        <f>IF(J81="","",J81-ОтчДата)</f>
        <v/>
      </c>
      <c r="L81" s="24">
        <f>IF(B81="","",IF(J81="","нет данных",IF(K81&lt;0,"Просрочено",IF(K81&lt;=Предупр1,"≤ "&amp;Предупр1&amp;" дней",IF(K81&lt;=Предупр2,"≤ "&amp;Предупр2&amp;" дней","В норме")))))</f>
        <v/>
      </c>
      <c r="M81" s="21" t="n"/>
      <c r="N81" s="20" t="n"/>
      <c r="O81" s="21" t="n"/>
      <c r="P81">
        <f>IF(OR(K81="",G81="Выведено из эксплуатации"),"",K81+ROW()/100000)</f>
        <v/>
      </c>
    </row>
    <row r="82">
      <c r="A82" s="20" t="n"/>
      <c r="B82" s="21" t="n"/>
      <c r="C82" s="20" t="n"/>
      <c r="D82" s="20" t="n"/>
      <c r="E82" s="20" t="n"/>
      <c r="F82" s="20" t="n"/>
      <c r="G82" s="20" t="n"/>
      <c r="H82" s="20" t="n"/>
      <c r="I82" s="22" t="n"/>
      <c r="J82" s="23">
        <f>IF(OR(I82="",H82=""),"",EDATE(I82,H82)-1)</f>
        <v/>
      </c>
      <c r="K82" s="24">
        <f>IF(J82="","",J82-ОтчДата)</f>
        <v/>
      </c>
      <c r="L82" s="24">
        <f>IF(B82="","",IF(J82="","нет данных",IF(K82&lt;0,"Просрочено",IF(K82&lt;=Предупр1,"≤ "&amp;Предупр1&amp;" дней",IF(K82&lt;=Предупр2,"≤ "&amp;Предупр2&amp;" дней","В норме")))))</f>
        <v/>
      </c>
      <c r="M82" s="21" t="n"/>
      <c r="N82" s="20" t="n"/>
      <c r="O82" s="21" t="n"/>
      <c r="P82">
        <f>IF(OR(K82="",G82="Выведено из эксплуатации"),"",K82+ROW()/100000)</f>
        <v/>
      </c>
    </row>
    <row r="83">
      <c r="A83" s="20" t="n"/>
      <c r="B83" s="21" t="n"/>
      <c r="C83" s="20" t="n"/>
      <c r="D83" s="20" t="n"/>
      <c r="E83" s="20" t="n"/>
      <c r="F83" s="20" t="n"/>
      <c r="G83" s="20" t="n"/>
      <c r="H83" s="20" t="n"/>
      <c r="I83" s="22" t="n"/>
      <c r="J83" s="23">
        <f>IF(OR(I83="",H83=""),"",EDATE(I83,H83)-1)</f>
        <v/>
      </c>
      <c r="K83" s="24">
        <f>IF(J83="","",J83-ОтчДата)</f>
        <v/>
      </c>
      <c r="L83" s="24">
        <f>IF(B83="","",IF(J83="","нет данных",IF(K83&lt;0,"Просрочено",IF(K83&lt;=Предупр1,"≤ "&amp;Предупр1&amp;" дней",IF(K83&lt;=Предупр2,"≤ "&amp;Предупр2&amp;" дней","В норме")))))</f>
        <v/>
      </c>
      <c r="M83" s="21" t="n"/>
      <c r="N83" s="20" t="n"/>
      <c r="O83" s="21" t="n"/>
      <c r="P83">
        <f>IF(OR(K83="",G83="Выведено из эксплуатации"),"",K83+ROW()/100000)</f>
        <v/>
      </c>
    </row>
    <row r="84">
      <c r="A84" s="20" t="n"/>
      <c r="B84" s="21" t="n"/>
      <c r="C84" s="20" t="n"/>
      <c r="D84" s="20" t="n"/>
      <c r="E84" s="20" t="n"/>
      <c r="F84" s="20" t="n"/>
      <c r="G84" s="20" t="n"/>
      <c r="H84" s="20" t="n"/>
      <c r="I84" s="22" t="n"/>
      <c r="J84" s="23">
        <f>IF(OR(I84="",H84=""),"",EDATE(I84,H84)-1)</f>
        <v/>
      </c>
      <c r="K84" s="24">
        <f>IF(J84="","",J84-ОтчДата)</f>
        <v/>
      </c>
      <c r="L84" s="24">
        <f>IF(B84="","",IF(J84="","нет данных",IF(K84&lt;0,"Просрочено",IF(K84&lt;=Предупр1,"≤ "&amp;Предупр1&amp;" дней",IF(K84&lt;=Предупр2,"≤ "&amp;Предупр2&amp;" дней","В норме")))))</f>
        <v/>
      </c>
      <c r="M84" s="21" t="n"/>
      <c r="N84" s="20" t="n"/>
      <c r="O84" s="21" t="n"/>
      <c r="P84">
        <f>IF(OR(K84="",G84="Выведено из эксплуатации"),"",K84+ROW()/100000)</f>
        <v/>
      </c>
    </row>
    <row r="85">
      <c r="A85" s="20" t="n"/>
      <c r="B85" s="21" t="n"/>
      <c r="C85" s="20" t="n"/>
      <c r="D85" s="20" t="n"/>
      <c r="E85" s="20" t="n"/>
      <c r="F85" s="20" t="n"/>
      <c r="G85" s="20" t="n"/>
      <c r="H85" s="20" t="n"/>
      <c r="I85" s="22" t="n"/>
      <c r="J85" s="23">
        <f>IF(OR(I85="",H85=""),"",EDATE(I85,H85)-1)</f>
        <v/>
      </c>
      <c r="K85" s="24">
        <f>IF(J85="","",J85-ОтчДата)</f>
        <v/>
      </c>
      <c r="L85" s="24">
        <f>IF(B85="","",IF(J85="","нет данных",IF(K85&lt;0,"Просрочено",IF(K85&lt;=Предупр1,"≤ "&amp;Предупр1&amp;" дней",IF(K85&lt;=Предупр2,"≤ "&amp;Предупр2&amp;" дней","В норме")))))</f>
        <v/>
      </c>
      <c r="M85" s="21" t="n"/>
      <c r="N85" s="20" t="n"/>
      <c r="O85" s="21" t="n"/>
      <c r="P85">
        <f>IF(OR(K85="",G85="Выведено из эксплуатации"),"",K85+ROW()/100000)</f>
        <v/>
      </c>
    </row>
    <row r="86">
      <c r="A86" s="20" t="n"/>
      <c r="B86" s="21" t="n"/>
      <c r="C86" s="20" t="n"/>
      <c r="D86" s="20" t="n"/>
      <c r="E86" s="20" t="n"/>
      <c r="F86" s="20" t="n"/>
      <c r="G86" s="20" t="n"/>
      <c r="H86" s="20" t="n"/>
      <c r="I86" s="22" t="n"/>
      <c r="J86" s="23">
        <f>IF(OR(I86="",H86=""),"",EDATE(I86,H86)-1)</f>
        <v/>
      </c>
      <c r="K86" s="24">
        <f>IF(J86="","",J86-ОтчДата)</f>
        <v/>
      </c>
      <c r="L86" s="24">
        <f>IF(B86="","",IF(J86="","нет данных",IF(K86&lt;0,"Просрочено",IF(K86&lt;=Предупр1,"≤ "&amp;Предупр1&amp;" дней",IF(K86&lt;=Предупр2,"≤ "&amp;Предупр2&amp;" дней","В норме")))))</f>
        <v/>
      </c>
      <c r="M86" s="21" t="n"/>
      <c r="N86" s="20" t="n"/>
      <c r="O86" s="21" t="n"/>
      <c r="P86">
        <f>IF(OR(K86="",G86="Выведено из эксплуатации"),"",K86+ROW()/100000)</f>
        <v/>
      </c>
    </row>
    <row r="87">
      <c r="A87" s="20" t="n"/>
      <c r="B87" s="21" t="n"/>
      <c r="C87" s="20" t="n"/>
      <c r="D87" s="20" t="n"/>
      <c r="E87" s="20" t="n"/>
      <c r="F87" s="20" t="n"/>
      <c r="G87" s="20" t="n"/>
      <c r="H87" s="20" t="n"/>
      <c r="I87" s="22" t="n"/>
      <c r="J87" s="23">
        <f>IF(OR(I87="",H87=""),"",EDATE(I87,H87)-1)</f>
        <v/>
      </c>
      <c r="K87" s="24">
        <f>IF(J87="","",J87-ОтчДата)</f>
        <v/>
      </c>
      <c r="L87" s="24">
        <f>IF(B87="","",IF(J87="","нет данных",IF(K87&lt;0,"Просрочено",IF(K87&lt;=Предупр1,"≤ "&amp;Предупр1&amp;" дней",IF(K87&lt;=Предупр2,"≤ "&amp;Предупр2&amp;" дней","В норме")))))</f>
        <v/>
      </c>
      <c r="M87" s="21" t="n"/>
      <c r="N87" s="20" t="n"/>
      <c r="O87" s="21" t="n"/>
      <c r="P87">
        <f>IF(OR(K87="",G87="Выведено из эксплуатации"),"",K87+ROW()/100000)</f>
        <v/>
      </c>
    </row>
    <row r="88">
      <c r="A88" s="20" t="n"/>
      <c r="B88" s="21" t="n"/>
      <c r="C88" s="20" t="n"/>
      <c r="D88" s="20" t="n"/>
      <c r="E88" s="20" t="n"/>
      <c r="F88" s="20" t="n"/>
      <c r="G88" s="20" t="n"/>
      <c r="H88" s="20" t="n"/>
      <c r="I88" s="22" t="n"/>
      <c r="J88" s="23">
        <f>IF(OR(I88="",H88=""),"",EDATE(I88,H88)-1)</f>
        <v/>
      </c>
      <c r="K88" s="24">
        <f>IF(J88="","",J88-ОтчДата)</f>
        <v/>
      </c>
      <c r="L88" s="24">
        <f>IF(B88="","",IF(J88="","нет данных",IF(K88&lt;0,"Просрочено",IF(K88&lt;=Предупр1,"≤ "&amp;Предупр1&amp;" дней",IF(K88&lt;=Предупр2,"≤ "&amp;Предупр2&amp;" дней","В норме")))))</f>
        <v/>
      </c>
      <c r="M88" s="21" t="n"/>
      <c r="N88" s="20" t="n"/>
      <c r="O88" s="21" t="n"/>
      <c r="P88">
        <f>IF(OR(K88="",G88="Выведено из эксплуатации"),"",K88+ROW()/100000)</f>
        <v/>
      </c>
    </row>
    <row r="89">
      <c r="A89" s="20" t="n"/>
      <c r="B89" s="21" t="n"/>
      <c r="C89" s="20" t="n"/>
      <c r="D89" s="20" t="n"/>
      <c r="E89" s="20" t="n"/>
      <c r="F89" s="20" t="n"/>
      <c r="G89" s="20" t="n"/>
      <c r="H89" s="20" t="n"/>
      <c r="I89" s="22" t="n"/>
      <c r="J89" s="23">
        <f>IF(OR(I89="",H89=""),"",EDATE(I89,H89)-1)</f>
        <v/>
      </c>
      <c r="K89" s="24">
        <f>IF(J89="","",J89-ОтчДата)</f>
        <v/>
      </c>
      <c r="L89" s="24">
        <f>IF(B89="","",IF(J89="","нет данных",IF(K89&lt;0,"Просрочено",IF(K89&lt;=Предупр1,"≤ "&amp;Предупр1&amp;" дней",IF(K89&lt;=Предупр2,"≤ "&amp;Предупр2&amp;" дней","В норме")))))</f>
        <v/>
      </c>
      <c r="M89" s="21" t="n"/>
      <c r="N89" s="20" t="n"/>
      <c r="O89" s="21" t="n"/>
      <c r="P89">
        <f>IF(OR(K89="",G89="Выведено из эксплуатации"),"",K89+ROW()/100000)</f>
        <v/>
      </c>
    </row>
    <row r="90">
      <c r="A90" s="20" t="n"/>
      <c r="B90" s="21" t="n"/>
      <c r="C90" s="20" t="n"/>
      <c r="D90" s="20" t="n"/>
      <c r="E90" s="20" t="n"/>
      <c r="F90" s="20" t="n"/>
      <c r="G90" s="20" t="n"/>
      <c r="H90" s="20" t="n"/>
      <c r="I90" s="22" t="n"/>
      <c r="J90" s="23">
        <f>IF(OR(I90="",H90=""),"",EDATE(I90,H90)-1)</f>
        <v/>
      </c>
      <c r="K90" s="24">
        <f>IF(J90="","",J90-ОтчДата)</f>
        <v/>
      </c>
      <c r="L90" s="24">
        <f>IF(B90="","",IF(J90="","нет данных",IF(K90&lt;0,"Просрочено",IF(K90&lt;=Предупр1,"≤ "&amp;Предупр1&amp;" дней",IF(K90&lt;=Предупр2,"≤ "&amp;Предупр2&amp;" дней","В норме")))))</f>
        <v/>
      </c>
      <c r="M90" s="21" t="n"/>
      <c r="N90" s="20" t="n"/>
      <c r="O90" s="21" t="n"/>
      <c r="P90">
        <f>IF(OR(K90="",G90="Выведено из эксплуатации"),"",K90+ROW()/100000)</f>
        <v/>
      </c>
    </row>
    <row r="91">
      <c r="A91" s="20" t="n"/>
      <c r="B91" s="21" t="n"/>
      <c r="C91" s="20" t="n"/>
      <c r="D91" s="20" t="n"/>
      <c r="E91" s="20" t="n"/>
      <c r="F91" s="20" t="n"/>
      <c r="G91" s="20" t="n"/>
      <c r="H91" s="20" t="n"/>
      <c r="I91" s="22" t="n"/>
      <c r="J91" s="23">
        <f>IF(OR(I91="",H91=""),"",EDATE(I91,H91)-1)</f>
        <v/>
      </c>
      <c r="K91" s="24">
        <f>IF(J91="","",J91-ОтчДата)</f>
        <v/>
      </c>
      <c r="L91" s="24">
        <f>IF(B91="","",IF(J91="","нет данных",IF(K91&lt;0,"Просрочено",IF(K91&lt;=Предупр1,"≤ "&amp;Предупр1&amp;" дней",IF(K91&lt;=Предупр2,"≤ "&amp;Предупр2&amp;" дней","В норме")))))</f>
        <v/>
      </c>
      <c r="M91" s="21" t="n"/>
      <c r="N91" s="20" t="n"/>
      <c r="O91" s="21" t="n"/>
      <c r="P91">
        <f>IF(OR(K91="",G91="Выведено из эксплуатации"),"",K91+ROW()/100000)</f>
        <v/>
      </c>
    </row>
    <row r="92">
      <c r="A92" s="20" t="n"/>
      <c r="B92" s="21" t="n"/>
      <c r="C92" s="20" t="n"/>
      <c r="D92" s="20" t="n"/>
      <c r="E92" s="20" t="n"/>
      <c r="F92" s="20" t="n"/>
      <c r="G92" s="20" t="n"/>
      <c r="H92" s="20" t="n"/>
      <c r="I92" s="22" t="n"/>
      <c r="J92" s="23">
        <f>IF(OR(I92="",H92=""),"",EDATE(I92,H92)-1)</f>
        <v/>
      </c>
      <c r="K92" s="24">
        <f>IF(J92="","",J92-ОтчДата)</f>
        <v/>
      </c>
      <c r="L92" s="24">
        <f>IF(B92="","",IF(J92="","нет данных",IF(K92&lt;0,"Просрочено",IF(K92&lt;=Предупр1,"≤ "&amp;Предупр1&amp;" дней",IF(K92&lt;=Предупр2,"≤ "&amp;Предупр2&amp;" дней","В норме")))))</f>
        <v/>
      </c>
      <c r="M92" s="21" t="n"/>
      <c r="N92" s="20" t="n"/>
      <c r="O92" s="21" t="n"/>
      <c r="P92">
        <f>IF(OR(K92="",G92="Выведено из эксплуатации"),"",K92+ROW()/100000)</f>
        <v/>
      </c>
    </row>
    <row r="93">
      <c r="A93" s="20" t="n"/>
      <c r="B93" s="21" t="n"/>
      <c r="C93" s="20" t="n"/>
      <c r="D93" s="20" t="n"/>
      <c r="E93" s="20" t="n"/>
      <c r="F93" s="20" t="n"/>
      <c r="G93" s="20" t="n"/>
      <c r="H93" s="20" t="n"/>
      <c r="I93" s="22" t="n"/>
      <c r="J93" s="23">
        <f>IF(OR(I93="",H93=""),"",EDATE(I93,H93)-1)</f>
        <v/>
      </c>
      <c r="K93" s="24">
        <f>IF(J93="","",J93-ОтчДата)</f>
        <v/>
      </c>
      <c r="L93" s="24">
        <f>IF(B93="","",IF(J93="","нет данных",IF(K93&lt;0,"Просрочено",IF(K93&lt;=Предупр1,"≤ "&amp;Предупр1&amp;" дней",IF(K93&lt;=Предупр2,"≤ "&amp;Предупр2&amp;" дней","В норме")))))</f>
        <v/>
      </c>
      <c r="M93" s="21" t="n"/>
      <c r="N93" s="20" t="n"/>
      <c r="O93" s="21" t="n"/>
      <c r="P93">
        <f>IF(OR(K93="",G93="Выведено из эксплуатации"),"",K93+ROW()/100000)</f>
        <v/>
      </c>
    </row>
    <row r="94">
      <c r="A94" s="20" t="n"/>
      <c r="B94" s="21" t="n"/>
      <c r="C94" s="20" t="n"/>
      <c r="D94" s="20" t="n"/>
      <c r="E94" s="20" t="n"/>
      <c r="F94" s="20" t="n"/>
      <c r="G94" s="20" t="n"/>
      <c r="H94" s="20" t="n"/>
      <c r="I94" s="22" t="n"/>
      <c r="J94" s="23">
        <f>IF(OR(I94="",H94=""),"",EDATE(I94,H94)-1)</f>
        <v/>
      </c>
      <c r="K94" s="24">
        <f>IF(J94="","",J94-ОтчДата)</f>
        <v/>
      </c>
      <c r="L94" s="24">
        <f>IF(B94="","",IF(J94="","нет данных",IF(K94&lt;0,"Просрочено",IF(K94&lt;=Предупр1,"≤ "&amp;Предупр1&amp;" дней",IF(K94&lt;=Предупр2,"≤ "&amp;Предупр2&amp;" дней","В норме")))))</f>
        <v/>
      </c>
      <c r="M94" s="21" t="n"/>
      <c r="N94" s="20" t="n"/>
      <c r="O94" s="21" t="n"/>
      <c r="P94">
        <f>IF(OR(K94="",G94="Выведено из эксплуатации"),"",K94+ROW()/100000)</f>
        <v/>
      </c>
    </row>
    <row r="95">
      <c r="A95" s="20" t="n"/>
      <c r="B95" s="21" t="n"/>
      <c r="C95" s="20" t="n"/>
      <c r="D95" s="20" t="n"/>
      <c r="E95" s="20" t="n"/>
      <c r="F95" s="20" t="n"/>
      <c r="G95" s="20" t="n"/>
      <c r="H95" s="20" t="n"/>
      <c r="I95" s="22" t="n"/>
      <c r="J95" s="23">
        <f>IF(OR(I95="",H95=""),"",EDATE(I95,H95)-1)</f>
        <v/>
      </c>
      <c r="K95" s="24">
        <f>IF(J95="","",J95-ОтчДата)</f>
        <v/>
      </c>
      <c r="L95" s="24">
        <f>IF(B95="","",IF(J95="","нет данных",IF(K95&lt;0,"Просрочено",IF(K95&lt;=Предупр1,"≤ "&amp;Предупр1&amp;" дней",IF(K95&lt;=Предупр2,"≤ "&amp;Предупр2&amp;" дней","В норме")))))</f>
        <v/>
      </c>
      <c r="M95" s="21" t="n"/>
      <c r="N95" s="20" t="n"/>
      <c r="O95" s="21" t="n"/>
      <c r="P95">
        <f>IF(OR(K95="",G95="Выведено из эксплуатации"),"",K95+ROW()/100000)</f>
        <v/>
      </c>
    </row>
    <row r="96">
      <c r="A96" s="20" t="n"/>
      <c r="B96" s="21" t="n"/>
      <c r="C96" s="20" t="n"/>
      <c r="D96" s="20" t="n"/>
      <c r="E96" s="20" t="n"/>
      <c r="F96" s="20" t="n"/>
      <c r="G96" s="20" t="n"/>
      <c r="H96" s="20" t="n"/>
      <c r="I96" s="22" t="n"/>
      <c r="J96" s="23">
        <f>IF(OR(I96="",H96=""),"",EDATE(I96,H96)-1)</f>
        <v/>
      </c>
      <c r="K96" s="24">
        <f>IF(J96="","",J96-ОтчДата)</f>
        <v/>
      </c>
      <c r="L96" s="24">
        <f>IF(B96="","",IF(J96="","нет данных",IF(K96&lt;0,"Просрочено",IF(K96&lt;=Предупр1,"≤ "&amp;Предупр1&amp;" дней",IF(K96&lt;=Предупр2,"≤ "&amp;Предупр2&amp;" дней","В норме")))))</f>
        <v/>
      </c>
      <c r="M96" s="21" t="n"/>
      <c r="N96" s="20" t="n"/>
      <c r="O96" s="21" t="n"/>
      <c r="P96">
        <f>IF(OR(K96="",G96="Выведено из эксплуатации"),"",K96+ROW()/100000)</f>
        <v/>
      </c>
    </row>
    <row r="97">
      <c r="A97" s="20" t="n"/>
      <c r="B97" s="21" t="n"/>
      <c r="C97" s="20" t="n"/>
      <c r="D97" s="20" t="n"/>
      <c r="E97" s="20" t="n"/>
      <c r="F97" s="20" t="n"/>
      <c r="G97" s="20" t="n"/>
      <c r="H97" s="20" t="n"/>
      <c r="I97" s="22" t="n"/>
      <c r="J97" s="23">
        <f>IF(OR(I97="",H97=""),"",EDATE(I97,H97)-1)</f>
        <v/>
      </c>
      <c r="K97" s="24">
        <f>IF(J97="","",J97-ОтчДата)</f>
        <v/>
      </c>
      <c r="L97" s="24">
        <f>IF(B97="","",IF(J97="","нет данных",IF(K97&lt;0,"Просрочено",IF(K97&lt;=Предупр1,"≤ "&amp;Предупр1&amp;" дней",IF(K97&lt;=Предупр2,"≤ "&amp;Предупр2&amp;" дней","В норме")))))</f>
        <v/>
      </c>
      <c r="M97" s="21" t="n"/>
      <c r="N97" s="20" t="n"/>
      <c r="O97" s="21" t="n"/>
      <c r="P97">
        <f>IF(OR(K97="",G97="Выведено из эксплуатации"),"",K97+ROW()/100000)</f>
        <v/>
      </c>
    </row>
    <row r="98">
      <c r="A98" s="20" t="n"/>
      <c r="B98" s="21" t="n"/>
      <c r="C98" s="20" t="n"/>
      <c r="D98" s="20" t="n"/>
      <c r="E98" s="20" t="n"/>
      <c r="F98" s="20" t="n"/>
      <c r="G98" s="20" t="n"/>
      <c r="H98" s="20" t="n"/>
      <c r="I98" s="22" t="n"/>
      <c r="J98" s="23">
        <f>IF(OR(I98="",H98=""),"",EDATE(I98,H98)-1)</f>
        <v/>
      </c>
      <c r="K98" s="24">
        <f>IF(J98="","",J98-ОтчДата)</f>
        <v/>
      </c>
      <c r="L98" s="24">
        <f>IF(B98="","",IF(J98="","нет данных",IF(K98&lt;0,"Просрочено",IF(K98&lt;=Предупр1,"≤ "&amp;Предупр1&amp;" дней",IF(K98&lt;=Предупр2,"≤ "&amp;Предупр2&amp;" дней","В норме")))))</f>
        <v/>
      </c>
      <c r="M98" s="21" t="n"/>
      <c r="N98" s="20" t="n"/>
      <c r="O98" s="21" t="n"/>
      <c r="P98">
        <f>IF(OR(K98="",G98="Выведено из эксплуатации"),"",K98+ROW()/100000)</f>
        <v/>
      </c>
    </row>
    <row r="99">
      <c r="A99" s="20" t="n"/>
      <c r="B99" s="21" t="n"/>
      <c r="C99" s="20" t="n"/>
      <c r="D99" s="20" t="n"/>
      <c r="E99" s="20" t="n"/>
      <c r="F99" s="20" t="n"/>
      <c r="G99" s="20" t="n"/>
      <c r="H99" s="20" t="n"/>
      <c r="I99" s="22" t="n"/>
      <c r="J99" s="23">
        <f>IF(OR(I99="",H99=""),"",EDATE(I99,H99)-1)</f>
        <v/>
      </c>
      <c r="K99" s="24">
        <f>IF(J99="","",J99-ОтчДата)</f>
        <v/>
      </c>
      <c r="L99" s="24">
        <f>IF(B99="","",IF(J99="","нет данных",IF(K99&lt;0,"Просрочено",IF(K99&lt;=Предупр1,"≤ "&amp;Предупр1&amp;" дней",IF(K99&lt;=Предупр2,"≤ "&amp;Предупр2&amp;" дней","В норме")))))</f>
        <v/>
      </c>
      <c r="M99" s="21" t="n"/>
      <c r="N99" s="20" t="n"/>
      <c r="O99" s="21" t="n"/>
      <c r="P99">
        <f>IF(OR(K99="",G99="Выведено из эксплуатации"),"",K99+ROW()/100000)</f>
        <v/>
      </c>
    </row>
    <row r="100">
      <c r="A100" s="20" t="n"/>
      <c r="B100" s="21" t="n"/>
      <c r="C100" s="20" t="n"/>
      <c r="D100" s="20" t="n"/>
      <c r="E100" s="20" t="n"/>
      <c r="F100" s="20" t="n"/>
      <c r="G100" s="20" t="n"/>
      <c r="H100" s="20" t="n"/>
      <c r="I100" s="22" t="n"/>
      <c r="J100" s="23">
        <f>IF(OR(I100="",H100=""),"",EDATE(I100,H100)-1)</f>
        <v/>
      </c>
      <c r="K100" s="24">
        <f>IF(J100="","",J100-ОтчДата)</f>
        <v/>
      </c>
      <c r="L100" s="24">
        <f>IF(B100="","",IF(J100="","нет данных",IF(K100&lt;0,"Просрочено",IF(K100&lt;=Предупр1,"≤ "&amp;Предупр1&amp;" дней",IF(K100&lt;=Предупр2,"≤ "&amp;Предупр2&amp;" дней","В норме")))))</f>
        <v/>
      </c>
      <c r="M100" s="21" t="n"/>
      <c r="N100" s="20" t="n"/>
      <c r="O100" s="21" t="n"/>
      <c r="P100">
        <f>IF(OR(K100="",G100="Выведено из эксплуатации"),"",K100+ROW()/100000)</f>
        <v/>
      </c>
    </row>
    <row r="101">
      <c r="A101" s="20" t="n"/>
      <c r="B101" s="21" t="n"/>
      <c r="C101" s="20" t="n"/>
      <c r="D101" s="20" t="n"/>
      <c r="E101" s="20" t="n"/>
      <c r="F101" s="20" t="n"/>
      <c r="G101" s="20" t="n"/>
      <c r="H101" s="20" t="n"/>
      <c r="I101" s="22" t="n"/>
      <c r="J101" s="23">
        <f>IF(OR(I101="",H101=""),"",EDATE(I101,H101)-1)</f>
        <v/>
      </c>
      <c r="K101" s="24">
        <f>IF(J101="","",J101-ОтчДата)</f>
        <v/>
      </c>
      <c r="L101" s="24">
        <f>IF(B101="","",IF(J101="","нет данных",IF(K101&lt;0,"Просрочено",IF(K101&lt;=Предупр1,"≤ "&amp;Предупр1&amp;" дней",IF(K101&lt;=Предупр2,"≤ "&amp;Предупр2&amp;" дней","В норме")))))</f>
        <v/>
      </c>
      <c r="M101" s="21" t="n"/>
      <c r="N101" s="20" t="n"/>
      <c r="O101" s="21" t="n"/>
      <c r="P101">
        <f>IF(OR(K101="",G101="Выведено из эксплуатации"),"",K101+ROW()/100000)</f>
        <v/>
      </c>
    </row>
    <row r="102">
      <c r="A102" s="20" t="n"/>
      <c r="B102" s="21" t="n"/>
      <c r="C102" s="20" t="n"/>
      <c r="D102" s="20" t="n"/>
      <c r="E102" s="20" t="n"/>
      <c r="F102" s="20" t="n"/>
      <c r="G102" s="20" t="n"/>
      <c r="H102" s="20" t="n"/>
      <c r="I102" s="22" t="n"/>
      <c r="J102" s="23">
        <f>IF(OR(I102="",H102=""),"",EDATE(I102,H102)-1)</f>
        <v/>
      </c>
      <c r="K102" s="24">
        <f>IF(J102="","",J102-ОтчДата)</f>
        <v/>
      </c>
      <c r="L102" s="24">
        <f>IF(B102="","",IF(J102="","нет данных",IF(K102&lt;0,"Просрочено",IF(K102&lt;=Предупр1,"≤ "&amp;Предупр1&amp;" дней",IF(K102&lt;=Предупр2,"≤ "&amp;Предупр2&amp;" дней","В норме")))))</f>
        <v/>
      </c>
      <c r="M102" s="21" t="n"/>
      <c r="N102" s="20" t="n"/>
      <c r="O102" s="21" t="n"/>
      <c r="P102">
        <f>IF(OR(K102="",G102="Выведено из эксплуатации"),"",K102+ROW()/100000)</f>
        <v/>
      </c>
    </row>
    <row r="103">
      <c r="A103" s="20" t="n"/>
      <c r="B103" s="21" t="n"/>
      <c r="C103" s="20" t="n"/>
      <c r="D103" s="20" t="n"/>
      <c r="E103" s="20" t="n"/>
      <c r="F103" s="20" t="n"/>
      <c r="G103" s="20" t="n"/>
      <c r="H103" s="20" t="n"/>
      <c r="I103" s="22" t="n"/>
      <c r="J103" s="23">
        <f>IF(OR(I103="",H103=""),"",EDATE(I103,H103)-1)</f>
        <v/>
      </c>
      <c r="K103" s="24">
        <f>IF(J103="","",J103-ОтчДата)</f>
        <v/>
      </c>
      <c r="L103" s="24">
        <f>IF(B103="","",IF(J103="","нет данных",IF(K103&lt;0,"Просрочено",IF(K103&lt;=Предупр1,"≤ "&amp;Предупр1&amp;" дней",IF(K103&lt;=Предупр2,"≤ "&amp;Предупр2&amp;" дней","В норме")))))</f>
        <v/>
      </c>
      <c r="M103" s="21" t="n"/>
      <c r="N103" s="20" t="n"/>
      <c r="O103" s="21" t="n"/>
      <c r="P103">
        <f>IF(OR(K103="",G103="Выведено из эксплуатации"),"",K103+ROW()/100000)</f>
        <v/>
      </c>
    </row>
    <row r="104">
      <c r="A104" s="20" t="n"/>
      <c r="B104" s="21" t="n"/>
      <c r="C104" s="20" t="n"/>
      <c r="D104" s="20" t="n"/>
      <c r="E104" s="20" t="n"/>
      <c r="F104" s="20" t="n"/>
      <c r="G104" s="20" t="n"/>
      <c r="H104" s="20" t="n"/>
      <c r="I104" s="22" t="n"/>
      <c r="J104" s="23">
        <f>IF(OR(I104="",H104=""),"",EDATE(I104,H104)-1)</f>
        <v/>
      </c>
      <c r="K104" s="24">
        <f>IF(J104="","",J104-ОтчДата)</f>
        <v/>
      </c>
      <c r="L104" s="24">
        <f>IF(B104="","",IF(J104="","нет данных",IF(K104&lt;0,"Просрочено",IF(K104&lt;=Предупр1,"≤ "&amp;Предупр1&amp;" дней",IF(K104&lt;=Предупр2,"≤ "&amp;Предупр2&amp;" дней","В норме")))))</f>
        <v/>
      </c>
      <c r="M104" s="21" t="n"/>
      <c r="N104" s="20" t="n"/>
      <c r="O104" s="21" t="n"/>
      <c r="P104">
        <f>IF(OR(K104="",G104="Выведено из эксплуатации"),"",K104+ROW()/100000)</f>
        <v/>
      </c>
    </row>
    <row r="105">
      <c r="A105" s="20" t="n"/>
      <c r="B105" s="21" t="n"/>
      <c r="C105" s="20" t="n"/>
      <c r="D105" s="20" t="n"/>
      <c r="E105" s="20" t="n"/>
      <c r="F105" s="20" t="n"/>
      <c r="G105" s="20" t="n"/>
      <c r="H105" s="20" t="n"/>
      <c r="I105" s="22" t="n"/>
      <c r="J105" s="23">
        <f>IF(OR(I105="",H105=""),"",EDATE(I105,H105)-1)</f>
        <v/>
      </c>
      <c r="K105" s="24">
        <f>IF(J105="","",J105-ОтчДата)</f>
        <v/>
      </c>
      <c r="L105" s="24">
        <f>IF(B105="","",IF(J105="","нет данных",IF(K105&lt;0,"Просрочено",IF(K105&lt;=Предупр1,"≤ "&amp;Предупр1&amp;" дней",IF(K105&lt;=Предупр2,"≤ "&amp;Предупр2&amp;" дней","В норме")))))</f>
        <v/>
      </c>
      <c r="M105" s="21" t="n"/>
      <c r="N105" s="20" t="n"/>
      <c r="O105" s="21" t="n"/>
      <c r="P105">
        <f>IF(OR(K105="",G105="Выведено из эксплуатации"),"",K105+ROW()/100000)</f>
        <v/>
      </c>
    </row>
    <row r="106">
      <c r="A106" s="20" t="n"/>
      <c r="B106" s="21" t="n"/>
      <c r="C106" s="20" t="n"/>
      <c r="D106" s="20" t="n"/>
      <c r="E106" s="20" t="n"/>
      <c r="F106" s="20" t="n"/>
      <c r="G106" s="20" t="n"/>
      <c r="H106" s="20" t="n"/>
      <c r="I106" s="22" t="n"/>
      <c r="J106" s="23">
        <f>IF(OR(I106="",H106=""),"",EDATE(I106,H106)-1)</f>
        <v/>
      </c>
      <c r="K106" s="24">
        <f>IF(J106="","",J106-ОтчДата)</f>
        <v/>
      </c>
      <c r="L106" s="24">
        <f>IF(B106="","",IF(J106="","нет данных",IF(K106&lt;0,"Просрочено",IF(K106&lt;=Предупр1,"≤ "&amp;Предупр1&amp;" дней",IF(K106&lt;=Предупр2,"≤ "&amp;Предупр2&amp;" дней","В норме")))))</f>
        <v/>
      </c>
      <c r="M106" s="21" t="n"/>
      <c r="N106" s="20" t="n"/>
      <c r="O106" s="21" t="n"/>
      <c r="P106">
        <f>IF(OR(K106="",G106="Выведено из эксплуатации"),"",K106+ROW()/100000)</f>
        <v/>
      </c>
    </row>
    <row r="107">
      <c r="A107" s="20" t="n"/>
      <c r="B107" s="21" t="n"/>
      <c r="C107" s="20" t="n"/>
      <c r="D107" s="20" t="n"/>
      <c r="E107" s="20" t="n"/>
      <c r="F107" s="20" t="n"/>
      <c r="G107" s="20" t="n"/>
      <c r="H107" s="20" t="n"/>
      <c r="I107" s="22" t="n"/>
      <c r="J107" s="23">
        <f>IF(OR(I107="",H107=""),"",EDATE(I107,H107)-1)</f>
        <v/>
      </c>
      <c r="K107" s="24">
        <f>IF(J107="","",J107-ОтчДата)</f>
        <v/>
      </c>
      <c r="L107" s="24">
        <f>IF(B107="","",IF(J107="","нет данных",IF(K107&lt;0,"Просрочено",IF(K107&lt;=Предупр1,"≤ "&amp;Предупр1&amp;" дней",IF(K107&lt;=Предупр2,"≤ "&amp;Предупр2&amp;" дней","В норме")))))</f>
        <v/>
      </c>
      <c r="M107" s="21" t="n"/>
      <c r="N107" s="20" t="n"/>
      <c r="O107" s="21" t="n"/>
      <c r="P107">
        <f>IF(OR(K107="",G107="Выведено из эксплуатации"),"",K107+ROW()/100000)</f>
        <v/>
      </c>
    </row>
    <row r="108">
      <c r="A108" s="20" t="n"/>
      <c r="B108" s="21" t="n"/>
      <c r="C108" s="20" t="n"/>
      <c r="D108" s="20" t="n"/>
      <c r="E108" s="20" t="n"/>
      <c r="F108" s="20" t="n"/>
      <c r="G108" s="20" t="n"/>
      <c r="H108" s="20" t="n"/>
      <c r="I108" s="22" t="n"/>
      <c r="J108" s="23">
        <f>IF(OR(I108="",H108=""),"",EDATE(I108,H108)-1)</f>
        <v/>
      </c>
      <c r="K108" s="24">
        <f>IF(J108="","",J108-ОтчДата)</f>
        <v/>
      </c>
      <c r="L108" s="24">
        <f>IF(B108="","",IF(J108="","нет данных",IF(K108&lt;0,"Просрочено",IF(K108&lt;=Предупр1,"≤ "&amp;Предупр1&amp;" дней",IF(K108&lt;=Предупр2,"≤ "&amp;Предупр2&amp;" дней","В норме")))))</f>
        <v/>
      </c>
      <c r="M108" s="21" t="n"/>
      <c r="N108" s="20" t="n"/>
      <c r="O108" s="21" t="n"/>
      <c r="P108">
        <f>IF(OR(K108="",G108="Выведено из эксплуатации"),"",K108+ROW()/100000)</f>
        <v/>
      </c>
    </row>
    <row r="109">
      <c r="A109" s="20" t="n"/>
      <c r="B109" s="21" t="n"/>
      <c r="C109" s="20" t="n"/>
      <c r="D109" s="20" t="n"/>
      <c r="E109" s="20" t="n"/>
      <c r="F109" s="20" t="n"/>
      <c r="G109" s="20" t="n"/>
      <c r="H109" s="20" t="n"/>
      <c r="I109" s="22" t="n"/>
      <c r="J109" s="23">
        <f>IF(OR(I109="",H109=""),"",EDATE(I109,H109)-1)</f>
        <v/>
      </c>
      <c r="K109" s="24">
        <f>IF(J109="","",J109-ОтчДата)</f>
        <v/>
      </c>
      <c r="L109" s="24">
        <f>IF(B109="","",IF(J109="","нет данных",IF(K109&lt;0,"Просрочено",IF(K109&lt;=Предупр1,"≤ "&amp;Предупр1&amp;" дней",IF(K109&lt;=Предупр2,"≤ "&amp;Предупр2&amp;" дней","В норме")))))</f>
        <v/>
      </c>
      <c r="M109" s="21" t="n"/>
      <c r="N109" s="20" t="n"/>
      <c r="O109" s="21" t="n"/>
      <c r="P109">
        <f>IF(OR(K109="",G109="Выведено из эксплуатации"),"",K109+ROW()/100000)</f>
        <v/>
      </c>
    </row>
    <row r="110">
      <c r="A110" s="20" t="n"/>
      <c r="B110" s="21" t="n"/>
      <c r="C110" s="20" t="n"/>
      <c r="D110" s="20" t="n"/>
      <c r="E110" s="20" t="n"/>
      <c r="F110" s="20" t="n"/>
      <c r="G110" s="20" t="n"/>
      <c r="H110" s="20" t="n"/>
      <c r="I110" s="22" t="n"/>
      <c r="J110" s="23">
        <f>IF(OR(I110="",H110=""),"",EDATE(I110,H110)-1)</f>
        <v/>
      </c>
      <c r="K110" s="24">
        <f>IF(J110="","",J110-ОтчДата)</f>
        <v/>
      </c>
      <c r="L110" s="24">
        <f>IF(B110="","",IF(J110="","нет данных",IF(K110&lt;0,"Просрочено",IF(K110&lt;=Предупр1,"≤ "&amp;Предупр1&amp;" дней",IF(K110&lt;=Предупр2,"≤ "&amp;Предупр2&amp;" дней","В норме")))))</f>
        <v/>
      </c>
      <c r="M110" s="21" t="n"/>
      <c r="N110" s="20" t="n"/>
      <c r="O110" s="21" t="n"/>
      <c r="P110">
        <f>IF(OR(K110="",G110="Выведено из эксплуатации"),"",K110+ROW()/100000)</f>
        <v/>
      </c>
    </row>
    <row r="111">
      <c r="A111" s="20" t="n"/>
      <c r="B111" s="21" t="n"/>
      <c r="C111" s="20" t="n"/>
      <c r="D111" s="20" t="n"/>
      <c r="E111" s="20" t="n"/>
      <c r="F111" s="20" t="n"/>
      <c r="G111" s="20" t="n"/>
      <c r="H111" s="20" t="n"/>
      <c r="I111" s="22" t="n"/>
      <c r="J111" s="23">
        <f>IF(OR(I111="",H111=""),"",EDATE(I111,H111)-1)</f>
        <v/>
      </c>
      <c r="K111" s="24">
        <f>IF(J111="","",J111-ОтчДата)</f>
        <v/>
      </c>
      <c r="L111" s="24">
        <f>IF(B111="","",IF(J111="","нет данных",IF(K111&lt;0,"Просрочено",IF(K111&lt;=Предупр1,"≤ "&amp;Предупр1&amp;" дней",IF(K111&lt;=Предупр2,"≤ "&amp;Предупр2&amp;" дней","В норме")))))</f>
        <v/>
      </c>
      <c r="M111" s="21" t="n"/>
      <c r="N111" s="20" t="n"/>
      <c r="O111" s="21" t="n"/>
      <c r="P111">
        <f>IF(OR(K111="",G111="Выведено из эксплуатации"),"",K111+ROW()/100000)</f>
        <v/>
      </c>
    </row>
    <row r="112">
      <c r="A112" s="20" t="n"/>
      <c r="B112" s="21" t="n"/>
      <c r="C112" s="20" t="n"/>
      <c r="D112" s="20" t="n"/>
      <c r="E112" s="20" t="n"/>
      <c r="F112" s="20" t="n"/>
      <c r="G112" s="20" t="n"/>
      <c r="H112" s="20" t="n"/>
      <c r="I112" s="22" t="n"/>
      <c r="J112" s="23">
        <f>IF(OR(I112="",H112=""),"",EDATE(I112,H112)-1)</f>
        <v/>
      </c>
      <c r="K112" s="24">
        <f>IF(J112="","",J112-ОтчДата)</f>
        <v/>
      </c>
      <c r="L112" s="24">
        <f>IF(B112="","",IF(J112="","нет данных",IF(K112&lt;0,"Просрочено",IF(K112&lt;=Предупр1,"≤ "&amp;Предупр1&amp;" дней",IF(K112&lt;=Предупр2,"≤ "&amp;Предупр2&amp;" дней","В норме")))))</f>
        <v/>
      </c>
      <c r="M112" s="21" t="n"/>
      <c r="N112" s="20" t="n"/>
      <c r="O112" s="21" t="n"/>
      <c r="P112">
        <f>IF(OR(K112="",G112="Выведено из эксплуатации"),"",K112+ROW()/100000)</f>
        <v/>
      </c>
    </row>
    <row r="113">
      <c r="A113" s="20" t="n"/>
      <c r="B113" s="21" t="n"/>
      <c r="C113" s="20" t="n"/>
      <c r="D113" s="20" t="n"/>
      <c r="E113" s="20" t="n"/>
      <c r="F113" s="20" t="n"/>
      <c r="G113" s="20" t="n"/>
      <c r="H113" s="20" t="n"/>
      <c r="I113" s="22" t="n"/>
      <c r="J113" s="23">
        <f>IF(OR(I113="",H113=""),"",EDATE(I113,H113)-1)</f>
        <v/>
      </c>
      <c r="K113" s="24">
        <f>IF(J113="","",J113-ОтчДата)</f>
        <v/>
      </c>
      <c r="L113" s="24">
        <f>IF(B113="","",IF(J113="","нет данных",IF(K113&lt;0,"Просрочено",IF(K113&lt;=Предупр1,"≤ "&amp;Предупр1&amp;" дней",IF(K113&lt;=Предупр2,"≤ "&amp;Предупр2&amp;" дней","В норме")))))</f>
        <v/>
      </c>
      <c r="M113" s="21" t="n"/>
      <c r="N113" s="20" t="n"/>
      <c r="O113" s="21" t="n"/>
      <c r="P113">
        <f>IF(OR(K113="",G113="Выведено из эксплуатации"),"",K113+ROW()/100000)</f>
        <v/>
      </c>
    </row>
    <row r="114">
      <c r="A114" s="20" t="n"/>
      <c r="B114" s="21" t="n"/>
      <c r="C114" s="20" t="n"/>
      <c r="D114" s="20" t="n"/>
      <c r="E114" s="20" t="n"/>
      <c r="F114" s="20" t="n"/>
      <c r="G114" s="20" t="n"/>
      <c r="H114" s="20" t="n"/>
      <c r="I114" s="22" t="n"/>
      <c r="J114" s="23">
        <f>IF(OR(I114="",H114=""),"",EDATE(I114,H114)-1)</f>
        <v/>
      </c>
      <c r="K114" s="24">
        <f>IF(J114="","",J114-ОтчДата)</f>
        <v/>
      </c>
      <c r="L114" s="24">
        <f>IF(B114="","",IF(J114="","нет данных",IF(K114&lt;0,"Просрочено",IF(K114&lt;=Предупр1,"≤ "&amp;Предупр1&amp;" дней",IF(K114&lt;=Предупр2,"≤ "&amp;Предупр2&amp;" дней","В норме")))))</f>
        <v/>
      </c>
      <c r="M114" s="21" t="n"/>
      <c r="N114" s="20" t="n"/>
      <c r="O114" s="21" t="n"/>
      <c r="P114">
        <f>IF(OR(K114="",G114="Выведено из эксплуатации"),"",K114+ROW()/100000)</f>
        <v/>
      </c>
    </row>
    <row r="115">
      <c r="A115" s="20" t="n"/>
      <c r="B115" s="21" t="n"/>
      <c r="C115" s="20" t="n"/>
      <c r="D115" s="20" t="n"/>
      <c r="E115" s="20" t="n"/>
      <c r="F115" s="20" t="n"/>
      <c r="G115" s="20" t="n"/>
      <c r="H115" s="20" t="n"/>
      <c r="I115" s="22" t="n"/>
      <c r="J115" s="23">
        <f>IF(OR(I115="",H115=""),"",EDATE(I115,H115)-1)</f>
        <v/>
      </c>
      <c r="K115" s="24">
        <f>IF(J115="","",J115-ОтчДата)</f>
        <v/>
      </c>
      <c r="L115" s="24">
        <f>IF(B115="","",IF(J115="","нет данных",IF(K115&lt;0,"Просрочено",IF(K115&lt;=Предупр1,"≤ "&amp;Предупр1&amp;" дней",IF(K115&lt;=Предупр2,"≤ "&amp;Предупр2&amp;" дней","В норме")))))</f>
        <v/>
      </c>
      <c r="M115" s="21" t="n"/>
      <c r="N115" s="20" t="n"/>
      <c r="O115" s="21" t="n"/>
      <c r="P115">
        <f>IF(OR(K115="",G115="Выведено из эксплуатации"),"",K115+ROW()/100000)</f>
        <v/>
      </c>
    </row>
    <row r="116">
      <c r="A116" s="20" t="n"/>
      <c r="B116" s="21" t="n"/>
      <c r="C116" s="20" t="n"/>
      <c r="D116" s="20" t="n"/>
      <c r="E116" s="20" t="n"/>
      <c r="F116" s="20" t="n"/>
      <c r="G116" s="20" t="n"/>
      <c r="H116" s="20" t="n"/>
      <c r="I116" s="22" t="n"/>
      <c r="J116" s="23">
        <f>IF(OR(I116="",H116=""),"",EDATE(I116,H116)-1)</f>
        <v/>
      </c>
      <c r="K116" s="24">
        <f>IF(J116="","",J116-ОтчДата)</f>
        <v/>
      </c>
      <c r="L116" s="24">
        <f>IF(B116="","",IF(J116="","нет данных",IF(K116&lt;0,"Просрочено",IF(K116&lt;=Предупр1,"≤ "&amp;Предупр1&amp;" дней",IF(K116&lt;=Предупр2,"≤ "&amp;Предупр2&amp;" дней","В норме")))))</f>
        <v/>
      </c>
      <c r="M116" s="21" t="n"/>
      <c r="N116" s="20" t="n"/>
      <c r="O116" s="21" t="n"/>
      <c r="P116">
        <f>IF(OR(K116="",G116="Выведено из эксплуатации"),"",K116+ROW()/100000)</f>
        <v/>
      </c>
    </row>
    <row r="117">
      <c r="A117" s="20" t="n"/>
      <c r="B117" s="21" t="n"/>
      <c r="C117" s="20" t="n"/>
      <c r="D117" s="20" t="n"/>
      <c r="E117" s="20" t="n"/>
      <c r="F117" s="20" t="n"/>
      <c r="G117" s="20" t="n"/>
      <c r="H117" s="20" t="n"/>
      <c r="I117" s="22" t="n"/>
      <c r="J117" s="23">
        <f>IF(OR(I117="",H117=""),"",EDATE(I117,H117)-1)</f>
        <v/>
      </c>
      <c r="K117" s="24">
        <f>IF(J117="","",J117-ОтчДата)</f>
        <v/>
      </c>
      <c r="L117" s="24">
        <f>IF(B117="","",IF(J117="","нет данных",IF(K117&lt;0,"Просрочено",IF(K117&lt;=Предупр1,"≤ "&amp;Предупр1&amp;" дней",IF(K117&lt;=Предупр2,"≤ "&amp;Предупр2&amp;" дней","В норме")))))</f>
        <v/>
      </c>
      <c r="M117" s="21" t="n"/>
      <c r="N117" s="20" t="n"/>
      <c r="O117" s="21" t="n"/>
      <c r="P117">
        <f>IF(OR(K117="",G117="Выведено из эксплуатации"),"",K117+ROW()/100000)</f>
        <v/>
      </c>
    </row>
    <row r="118">
      <c r="A118" s="20" t="n"/>
      <c r="B118" s="21" t="n"/>
      <c r="C118" s="20" t="n"/>
      <c r="D118" s="20" t="n"/>
      <c r="E118" s="20" t="n"/>
      <c r="F118" s="20" t="n"/>
      <c r="G118" s="20" t="n"/>
      <c r="H118" s="20" t="n"/>
      <c r="I118" s="22" t="n"/>
      <c r="J118" s="23">
        <f>IF(OR(I118="",H118=""),"",EDATE(I118,H118)-1)</f>
        <v/>
      </c>
      <c r="K118" s="24">
        <f>IF(J118="","",J118-ОтчДата)</f>
        <v/>
      </c>
      <c r="L118" s="24">
        <f>IF(B118="","",IF(J118="","нет данных",IF(K118&lt;0,"Просрочено",IF(K118&lt;=Предупр1,"≤ "&amp;Предупр1&amp;" дней",IF(K118&lt;=Предупр2,"≤ "&amp;Предупр2&amp;" дней","В норме")))))</f>
        <v/>
      </c>
      <c r="M118" s="21" t="n"/>
      <c r="N118" s="20" t="n"/>
      <c r="O118" s="21" t="n"/>
      <c r="P118">
        <f>IF(OR(K118="",G118="Выведено из эксплуатации"),"",K118+ROW()/100000)</f>
        <v/>
      </c>
    </row>
    <row r="119">
      <c r="A119" s="20" t="n"/>
      <c r="B119" s="21" t="n"/>
      <c r="C119" s="20" t="n"/>
      <c r="D119" s="20" t="n"/>
      <c r="E119" s="20" t="n"/>
      <c r="F119" s="20" t="n"/>
      <c r="G119" s="20" t="n"/>
      <c r="H119" s="20" t="n"/>
      <c r="I119" s="22" t="n"/>
      <c r="J119" s="23">
        <f>IF(OR(I119="",H119=""),"",EDATE(I119,H119)-1)</f>
        <v/>
      </c>
      <c r="K119" s="24">
        <f>IF(J119="","",J119-ОтчДата)</f>
        <v/>
      </c>
      <c r="L119" s="24">
        <f>IF(B119="","",IF(J119="","нет данных",IF(K119&lt;0,"Просрочено",IF(K119&lt;=Предупр1,"≤ "&amp;Предупр1&amp;" дней",IF(K119&lt;=Предупр2,"≤ "&amp;Предупр2&amp;" дней","В норме")))))</f>
        <v/>
      </c>
      <c r="M119" s="21" t="n"/>
      <c r="N119" s="20" t="n"/>
      <c r="O119" s="21" t="n"/>
      <c r="P119">
        <f>IF(OR(K119="",G119="Выведено из эксплуатации"),"",K119+ROW()/100000)</f>
        <v/>
      </c>
    </row>
    <row r="120">
      <c r="A120" s="20" t="n"/>
      <c r="B120" s="21" t="n"/>
      <c r="C120" s="20" t="n"/>
      <c r="D120" s="20" t="n"/>
      <c r="E120" s="20" t="n"/>
      <c r="F120" s="20" t="n"/>
      <c r="G120" s="20" t="n"/>
      <c r="H120" s="20" t="n"/>
      <c r="I120" s="22" t="n"/>
      <c r="J120" s="23">
        <f>IF(OR(I120="",H120=""),"",EDATE(I120,H120)-1)</f>
        <v/>
      </c>
      <c r="K120" s="24">
        <f>IF(J120="","",J120-ОтчДата)</f>
        <v/>
      </c>
      <c r="L120" s="24">
        <f>IF(B120="","",IF(J120="","нет данных",IF(K120&lt;0,"Просрочено",IF(K120&lt;=Предупр1,"≤ "&amp;Предупр1&amp;" дней",IF(K120&lt;=Предупр2,"≤ "&amp;Предупр2&amp;" дней","В норме")))))</f>
        <v/>
      </c>
      <c r="M120" s="21" t="n"/>
      <c r="N120" s="20" t="n"/>
      <c r="O120" s="21" t="n"/>
      <c r="P120">
        <f>IF(OR(K120="",G120="Выведено из эксплуатации"),"",K120+ROW()/100000)</f>
        <v/>
      </c>
    </row>
    <row r="121">
      <c r="A121" s="20" t="n"/>
      <c r="B121" s="21" t="n"/>
      <c r="C121" s="20" t="n"/>
      <c r="D121" s="20" t="n"/>
      <c r="E121" s="20" t="n"/>
      <c r="F121" s="20" t="n"/>
      <c r="G121" s="20" t="n"/>
      <c r="H121" s="20" t="n"/>
      <c r="I121" s="22" t="n"/>
      <c r="J121" s="23">
        <f>IF(OR(I121="",H121=""),"",EDATE(I121,H121)-1)</f>
        <v/>
      </c>
      <c r="K121" s="24">
        <f>IF(J121="","",J121-ОтчДата)</f>
        <v/>
      </c>
      <c r="L121" s="24">
        <f>IF(B121="","",IF(J121="","нет данных",IF(K121&lt;0,"Просрочено",IF(K121&lt;=Предупр1,"≤ "&amp;Предупр1&amp;" дней",IF(K121&lt;=Предупр2,"≤ "&amp;Предупр2&amp;" дней","В норме")))))</f>
        <v/>
      </c>
      <c r="M121" s="21" t="n"/>
      <c r="N121" s="20" t="n"/>
      <c r="O121" s="21" t="n"/>
      <c r="P121">
        <f>IF(OR(K121="",G121="Выведено из эксплуатации"),"",K121+ROW()/100000)</f>
        <v/>
      </c>
    </row>
    <row r="122">
      <c r="A122" s="20" t="n"/>
      <c r="B122" s="21" t="n"/>
      <c r="C122" s="20" t="n"/>
      <c r="D122" s="20" t="n"/>
      <c r="E122" s="20" t="n"/>
      <c r="F122" s="20" t="n"/>
      <c r="G122" s="20" t="n"/>
      <c r="H122" s="20" t="n"/>
      <c r="I122" s="22" t="n"/>
      <c r="J122" s="23">
        <f>IF(OR(I122="",H122=""),"",EDATE(I122,H122)-1)</f>
        <v/>
      </c>
      <c r="K122" s="24">
        <f>IF(J122="","",J122-ОтчДата)</f>
        <v/>
      </c>
      <c r="L122" s="24">
        <f>IF(B122="","",IF(J122="","нет данных",IF(K122&lt;0,"Просрочено",IF(K122&lt;=Предупр1,"≤ "&amp;Предупр1&amp;" дней",IF(K122&lt;=Предупр2,"≤ "&amp;Предупр2&amp;" дней","В норме")))))</f>
        <v/>
      </c>
      <c r="M122" s="21" t="n"/>
      <c r="N122" s="20" t="n"/>
      <c r="O122" s="21" t="n"/>
      <c r="P122">
        <f>IF(OR(K122="",G122="Выведено из эксплуатации"),"",K122+ROW()/100000)</f>
        <v/>
      </c>
    </row>
    <row r="123">
      <c r="A123" s="20" t="n"/>
      <c r="B123" s="21" t="n"/>
      <c r="C123" s="20" t="n"/>
      <c r="D123" s="20" t="n"/>
      <c r="E123" s="20" t="n"/>
      <c r="F123" s="20" t="n"/>
      <c r="G123" s="20" t="n"/>
      <c r="H123" s="20" t="n"/>
      <c r="I123" s="22" t="n"/>
      <c r="J123" s="23">
        <f>IF(OR(I123="",H123=""),"",EDATE(I123,H123)-1)</f>
        <v/>
      </c>
      <c r="K123" s="24">
        <f>IF(J123="","",J123-ОтчДата)</f>
        <v/>
      </c>
      <c r="L123" s="24">
        <f>IF(B123="","",IF(J123="","нет данных",IF(K123&lt;0,"Просрочено",IF(K123&lt;=Предупр1,"≤ "&amp;Предупр1&amp;" дней",IF(K123&lt;=Предупр2,"≤ "&amp;Предупр2&amp;" дней","В норме")))))</f>
        <v/>
      </c>
      <c r="M123" s="21" t="n"/>
      <c r="N123" s="20" t="n"/>
      <c r="O123" s="21" t="n"/>
      <c r="P123">
        <f>IF(OR(K123="",G123="Выведено из эксплуатации"),"",K123+ROW()/100000)</f>
        <v/>
      </c>
    </row>
    <row r="124">
      <c r="A124" s="20" t="n"/>
      <c r="B124" s="21" t="n"/>
      <c r="C124" s="20" t="n"/>
      <c r="D124" s="20" t="n"/>
      <c r="E124" s="20" t="n"/>
      <c r="F124" s="20" t="n"/>
      <c r="G124" s="20" t="n"/>
      <c r="H124" s="20" t="n"/>
      <c r="I124" s="22" t="n"/>
      <c r="J124" s="23">
        <f>IF(OR(I124="",H124=""),"",EDATE(I124,H124)-1)</f>
        <v/>
      </c>
      <c r="K124" s="24">
        <f>IF(J124="","",J124-ОтчДата)</f>
        <v/>
      </c>
      <c r="L124" s="24">
        <f>IF(B124="","",IF(J124="","нет данных",IF(K124&lt;0,"Просрочено",IF(K124&lt;=Предупр1,"≤ "&amp;Предупр1&amp;" дней",IF(K124&lt;=Предупр2,"≤ "&amp;Предупр2&amp;" дней","В норме")))))</f>
        <v/>
      </c>
      <c r="M124" s="21" t="n"/>
      <c r="N124" s="20" t="n"/>
      <c r="O124" s="21" t="n"/>
      <c r="P124">
        <f>IF(OR(K124="",G124="Выведено из эксплуатации"),"",K124+ROW()/100000)</f>
        <v/>
      </c>
    </row>
    <row r="125">
      <c r="A125" s="20" t="n"/>
      <c r="B125" s="21" t="n"/>
      <c r="C125" s="20" t="n"/>
      <c r="D125" s="20" t="n"/>
      <c r="E125" s="20" t="n"/>
      <c r="F125" s="20" t="n"/>
      <c r="G125" s="20" t="n"/>
      <c r="H125" s="20" t="n"/>
      <c r="I125" s="22" t="n"/>
      <c r="J125" s="23">
        <f>IF(OR(I125="",H125=""),"",EDATE(I125,H125)-1)</f>
        <v/>
      </c>
      <c r="K125" s="24">
        <f>IF(J125="","",J125-ОтчДата)</f>
        <v/>
      </c>
      <c r="L125" s="24">
        <f>IF(B125="","",IF(J125="","нет данных",IF(K125&lt;0,"Просрочено",IF(K125&lt;=Предупр1,"≤ "&amp;Предупр1&amp;" дней",IF(K125&lt;=Предупр2,"≤ "&amp;Предупр2&amp;" дней","В норме")))))</f>
        <v/>
      </c>
      <c r="M125" s="21" t="n"/>
      <c r="N125" s="20" t="n"/>
      <c r="O125" s="21" t="n"/>
      <c r="P125">
        <f>IF(OR(K125="",G125="Выведено из эксплуатации"),"",K125+ROW()/100000)</f>
        <v/>
      </c>
    </row>
    <row r="126">
      <c r="A126" s="20" t="n"/>
      <c r="B126" s="21" t="n"/>
      <c r="C126" s="20" t="n"/>
      <c r="D126" s="20" t="n"/>
      <c r="E126" s="20" t="n"/>
      <c r="F126" s="20" t="n"/>
      <c r="G126" s="20" t="n"/>
      <c r="H126" s="20" t="n"/>
      <c r="I126" s="22" t="n"/>
      <c r="J126" s="23">
        <f>IF(OR(I126="",H126=""),"",EDATE(I126,H126)-1)</f>
        <v/>
      </c>
      <c r="K126" s="24">
        <f>IF(J126="","",J126-ОтчДата)</f>
        <v/>
      </c>
      <c r="L126" s="24">
        <f>IF(B126="","",IF(J126="","нет данных",IF(K126&lt;0,"Просрочено",IF(K126&lt;=Предупр1,"≤ "&amp;Предупр1&amp;" дней",IF(K126&lt;=Предупр2,"≤ "&amp;Предупр2&amp;" дней","В норме")))))</f>
        <v/>
      </c>
      <c r="M126" s="21" t="n"/>
      <c r="N126" s="20" t="n"/>
      <c r="O126" s="21" t="n"/>
      <c r="P126">
        <f>IF(OR(K126="",G126="Выведено из эксплуатации"),"",K126+ROW()/100000)</f>
        <v/>
      </c>
    </row>
    <row r="127">
      <c r="A127" s="20" t="n"/>
      <c r="B127" s="21" t="n"/>
      <c r="C127" s="20" t="n"/>
      <c r="D127" s="20" t="n"/>
      <c r="E127" s="20" t="n"/>
      <c r="F127" s="20" t="n"/>
      <c r="G127" s="20" t="n"/>
      <c r="H127" s="20" t="n"/>
      <c r="I127" s="22" t="n"/>
      <c r="J127" s="23">
        <f>IF(OR(I127="",H127=""),"",EDATE(I127,H127)-1)</f>
        <v/>
      </c>
      <c r="K127" s="24">
        <f>IF(J127="","",J127-ОтчДата)</f>
        <v/>
      </c>
      <c r="L127" s="24">
        <f>IF(B127="","",IF(J127="","нет данных",IF(K127&lt;0,"Просрочено",IF(K127&lt;=Предупр1,"≤ "&amp;Предупр1&amp;" дней",IF(K127&lt;=Предупр2,"≤ "&amp;Предупр2&amp;" дней","В норме")))))</f>
        <v/>
      </c>
      <c r="M127" s="21" t="n"/>
      <c r="N127" s="20" t="n"/>
      <c r="O127" s="21" t="n"/>
      <c r="P127">
        <f>IF(OR(K127="",G127="Выведено из эксплуатации"),"",K127+ROW()/100000)</f>
        <v/>
      </c>
    </row>
    <row r="128">
      <c r="A128" s="20" t="n"/>
      <c r="B128" s="21" t="n"/>
      <c r="C128" s="20" t="n"/>
      <c r="D128" s="20" t="n"/>
      <c r="E128" s="20" t="n"/>
      <c r="F128" s="20" t="n"/>
      <c r="G128" s="20" t="n"/>
      <c r="H128" s="20" t="n"/>
      <c r="I128" s="22" t="n"/>
      <c r="J128" s="23">
        <f>IF(OR(I128="",H128=""),"",EDATE(I128,H128)-1)</f>
        <v/>
      </c>
      <c r="K128" s="24">
        <f>IF(J128="","",J128-ОтчДата)</f>
        <v/>
      </c>
      <c r="L128" s="24">
        <f>IF(B128="","",IF(J128="","нет данных",IF(K128&lt;0,"Просрочено",IF(K128&lt;=Предупр1,"≤ "&amp;Предупр1&amp;" дней",IF(K128&lt;=Предупр2,"≤ "&amp;Предупр2&amp;" дней","В норме")))))</f>
        <v/>
      </c>
      <c r="M128" s="21" t="n"/>
      <c r="N128" s="20" t="n"/>
      <c r="O128" s="21" t="n"/>
      <c r="P128">
        <f>IF(OR(K128="",G128="Выведено из эксплуатации"),"",K128+ROW()/100000)</f>
        <v/>
      </c>
    </row>
    <row r="129">
      <c r="A129" s="20" t="n"/>
      <c r="B129" s="21" t="n"/>
      <c r="C129" s="20" t="n"/>
      <c r="D129" s="20" t="n"/>
      <c r="E129" s="20" t="n"/>
      <c r="F129" s="20" t="n"/>
      <c r="G129" s="20" t="n"/>
      <c r="H129" s="20" t="n"/>
      <c r="I129" s="22" t="n"/>
      <c r="J129" s="23">
        <f>IF(OR(I129="",H129=""),"",EDATE(I129,H129)-1)</f>
        <v/>
      </c>
      <c r="K129" s="24">
        <f>IF(J129="","",J129-ОтчДата)</f>
        <v/>
      </c>
      <c r="L129" s="24">
        <f>IF(B129="","",IF(J129="","нет данных",IF(K129&lt;0,"Просрочено",IF(K129&lt;=Предупр1,"≤ "&amp;Предупр1&amp;" дней",IF(K129&lt;=Предупр2,"≤ "&amp;Предупр2&amp;" дней","В норме")))))</f>
        <v/>
      </c>
      <c r="M129" s="21" t="n"/>
      <c r="N129" s="20" t="n"/>
      <c r="O129" s="21" t="n"/>
      <c r="P129">
        <f>IF(OR(K129="",G129="Выведено из эксплуатации"),"",K129+ROW()/100000)</f>
        <v/>
      </c>
    </row>
    <row r="130">
      <c r="A130" s="20" t="n"/>
      <c r="B130" s="21" t="n"/>
      <c r="C130" s="20" t="n"/>
      <c r="D130" s="20" t="n"/>
      <c r="E130" s="20" t="n"/>
      <c r="F130" s="20" t="n"/>
      <c r="G130" s="20" t="n"/>
      <c r="H130" s="20" t="n"/>
      <c r="I130" s="22" t="n"/>
      <c r="J130" s="23">
        <f>IF(OR(I130="",H130=""),"",EDATE(I130,H130)-1)</f>
        <v/>
      </c>
      <c r="K130" s="24">
        <f>IF(J130="","",J130-ОтчДата)</f>
        <v/>
      </c>
      <c r="L130" s="24">
        <f>IF(B130="","",IF(J130="","нет данных",IF(K130&lt;0,"Просрочено",IF(K130&lt;=Предупр1,"≤ "&amp;Предупр1&amp;" дней",IF(K130&lt;=Предупр2,"≤ "&amp;Предупр2&amp;" дней","В норме")))))</f>
        <v/>
      </c>
      <c r="M130" s="21" t="n"/>
      <c r="N130" s="20" t="n"/>
      <c r="O130" s="21" t="n"/>
      <c r="P130">
        <f>IF(OR(K130="",G130="Выведено из эксплуатации"),"",K130+ROW()/100000)</f>
        <v/>
      </c>
    </row>
    <row r="131">
      <c r="A131" s="20" t="n"/>
      <c r="B131" s="21" t="n"/>
      <c r="C131" s="20" t="n"/>
      <c r="D131" s="20" t="n"/>
      <c r="E131" s="20" t="n"/>
      <c r="F131" s="20" t="n"/>
      <c r="G131" s="20" t="n"/>
      <c r="H131" s="20" t="n"/>
      <c r="I131" s="22" t="n"/>
      <c r="J131" s="23">
        <f>IF(OR(I131="",H131=""),"",EDATE(I131,H131)-1)</f>
        <v/>
      </c>
      <c r="K131" s="24">
        <f>IF(J131="","",J131-ОтчДата)</f>
        <v/>
      </c>
      <c r="L131" s="24">
        <f>IF(B131="","",IF(J131="","нет данных",IF(K131&lt;0,"Просрочено",IF(K131&lt;=Предупр1,"≤ "&amp;Предупр1&amp;" дней",IF(K131&lt;=Предупр2,"≤ "&amp;Предупр2&amp;" дней","В норме")))))</f>
        <v/>
      </c>
      <c r="M131" s="21" t="n"/>
      <c r="N131" s="20" t="n"/>
      <c r="O131" s="21" t="n"/>
      <c r="P131">
        <f>IF(OR(K131="",G131="Выведено из эксплуатации"),"",K131+ROW()/100000)</f>
        <v/>
      </c>
    </row>
    <row r="132">
      <c r="A132" s="20" t="n"/>
      <c r="B132" s="21" t="n"/>
      <c r="C132" s="20" t="n"/>
      <c r="D132" s="20" t="n"/>
      <c r="E132" s="20" t="n"/>
      <c r="F132" s="20" t="n"/>
      <c r="G132" s="20" t="n"/>
      <c r="H132" s="20" t="n"/>
      <c r="I132" s="22" t="n"/>
      <c r="J132" s="23">
        <f>IF(OR(I132="",H132=""),"",EDATE(I132,H132)-1)</f>
        <v/>
      </c>
      <c r="K132" s="24">
        <f>IF(J132="","",J132-ОтчДата)</f>
        <v/>
      </c>
      <c r="L132" s="24">
        <f>IF(B132="","",IF(J132="","нет данных",IF(K132&lt;0,"Просрочено",IF(K132&lt;=Предупр1,"≤ "&amp;Предупр1&amp;" дней",IF(K132&lt;=Предупр2,"≤ "&amp;Предупр2&amp;" дней","В норме")))))</f>
        <v/>
      </c>
      <c r="M132" s="21" t="n"/>
      <c r="N132" s="20" t="n"/>
      <c r="O132" s="21" t="n"/>
      <c r="P132">
        <f>IF(OR(K132="",G132="Выведено из эксплуатации"),"",K132+ROW()/100000)</f>
        <v/>
      </c>
    </row>
    <row r="133">
      <c r="A133" s="20" t="n"/>
      <c r="B133" s="21" t="n"/>
      <c r="C133" s="20" t="n"/>
      <c r="D133" s="20" t="n"/>
      <c r="E133" s="20" t="n"/>
      <c r="F133" s="20" t="n"/>
      <c r="G133" s="20" t="n"/>
      <c r="H133" s="20" t="n"/>
      <c r="I133" s="22" t="n"/>
      <c r="J133" s="23">
        <f>IF(OR(I133="",H133=""),"",EDATE(I133,H133)-1)</f>
        <v/>
      </c>
      <c r="K133" s="24">
        <f>IF(J133="","",J133-ОтчДата)</f>
        <v/>
      </c>
      <c r="L133" s="24">
        <f>IF(B133="","",IF(J133="","нет данных",IF(K133&lt;0,"Просрочено",IF(K133&lt;=Предупр1,"≤ "&amp;Предупр1&amp;" дней",IF(K133&lt;=Предупр2,"≤ "&amp;Предупр2&amp;" дней","В норме")))))</f>
        <v/>
      </c>
      <c r="M133" s="21" t="n"/>
      <c r="N133" s="20" t="n"/>
      <c r="O133" s="21" t="n"/>
      <c r="P133">
        <f>IF(OR(K133="",G133="Выведено из эксплуатации"),"",K133+ROW()/100000)</f>
        <v/>
      </c>
    </row>
    <row r="134">
      <c r="A134" s="20" t="n"/>
      <c r="B134" s="21" t="n"/>
      <c r="C134" s="20" t="n"/>
      <c r="D134" s="20" t="n"/>
      <c r="E134" s="20" t="n"/>
      <c r="F134" s="20" t="n"/>
      <c r="G134" s="20" t="n"/>
      <c r="H134" s="20" t="n"/>
      <c r="I134" s="22" t="n"/>
      <c r="J134" s="23">
        <f>IF(OR(I134="",H134=""),"",EDATE(I134,H134)-1)</f>
        <v/>
      </c>
      <c r="K134" s="24">
        <f>IF(J134="","",J134-ОтчДата)</f>
        <v/>
      </c>
      <c r="L134" s="24">
        <f>IF(B134="","",IF(J134="","нет данных",IF(K134&lt;0,"Просрочено",IF(K134&lt;=Предупр1,"≤ "&amp;Предупр1&amp;" дней",IF(K134&lt;=Предупр2,"≤ "&amp;Предупр2&amp;" дней","В норме")))))</f>
        <v/>
      </c>
      <c r="M134" s="21" t="n"/>
      <c r="N134" s="20" t="n"/>
      <c r="O134" s="21" t="n"/>
      <c r="P134">
        <f>IF(OR(K134="",G134="Выведено из эксплуатации"),"",K134+ROW()/100000)</f>
        <v/>
      </c>
    </row>
    <row r="135">
      <c r="A135" s="20" t="n"/>
      <c r="B135" s="21" t="n"/>
      <c r="C135" s="20" t="n"/>
      <c r="D135" s="20" t="n"/>
      <c r="E135" s="20" t="n"/>
      <c r="F135" s="20" t="n"/>
      <c r="G135" s="20" t="n"/>
      <c r="H135" s="20" t="n"/>
      <c r="I135" s="22" t="n"/>
      <c r="J135" s="23">
        <f>IF(OR(I135="",H135=""),"",EDATE(I135,H135)-1)</f>
        <v/>
      </c>
      <c r="K135" s="24">
        <f>IF(J135="","",J135-ОтчДата)</f>
        <v/>
      </c>
      <c r="L135" s="24">
        <f>IF(B135="","",IF(J135="","нет данных",IF(K135&lt;0,"Просрочено",IF(K135&lt;=Предупр1,"≤ "&amp;Предупр1&amp;" дней",IF(K135&lt;=Предупр2,"≤ "&amp;Предупр2&amp;" дней","В норме")))))</f>
        <v/>
      </c>
      <c r="M135" s="21" t="n"/>
      <c r="N135" s="20" t="n"/>
      <c r="O135" s="21" t="n"/>
      <c r="P135">
        <f>IF(OR(K135="",G135="Выведено из эксплуатации"),"",K135+ROW()/100000)</f>
        <v/>
      </c>
    </row>
    <row r="136">
      <c r="A136" s="20" t="n"/>
      <c r="B136" s="21" t="n"/>
      <c r="C136" s="20" t="n"/>
      <c r="D136" s="20" t="n"/>
      <c r="E136" s="20" t="n"/>
      <c r="F136" s="20" t="n"/>
      <c r="G136" s="20" t="n"/>
      <c r="H136" s="20" t="n"/>
      <c r="I136" s="22" t="n"/>
      <c r="J136" s="23">
        <f>IF(OR(I136="",H136=""),"",EDATE(I136,H136)-1)</f>
        <v/>
      </c>
      <c r="K136" s="24">
        <f>IF(J136="","",J136-ОтчДата)</f>
        <v/>
      </c>
      <c r="L136" s="24">
        <f>IF(B136="","",IF(J136="","нет данных",IF(K136&lt;0,"Просрочено",IF(K136&lt;=Предупр1,"≤ "&amp;Предупр1&amp;" дней",IF(K136&lt;=Предупр2,"≤ "&amp;Предупр2&amp;" дней","В норме")))))</f>
        <v/>
      </c>
      <c r="M136" s="21" t="n"/>
      <c r="N136" s="20" t="n"/>
      <c r="O136" s="21" t="n"/>
      <c r="P136">
        <f>IF(OR(K136="",G136="Выведено из эксплуатации"),"",K136+ROW()/100000)</f>
        <v/>
      </c>
    </row>
    <row r="137">
      <c r="A137" s="20" t="n"/>
      <c r="B137" s="21" t="n"/>
      <c r="C137" s="20" t="n"/>
      <c r="D137" s="20" t="n"/>
      <c r="E137" s="20" t="n"/>
      <c r="F137" s="20" t="n"/>
      <c r="G137" s="20" t="n"/>
      <c r="H137" s="20" t="n"/>
      <c r="I137" s="22" t="n"/>
      <c r="J137" s="23">
        <f>IF(OR(I137="",H137=""),"",EDATE(I137,H137)-1)</f>
        <v/>
      </c>
      <c r="K137" s="24">
        <f>IF(J137="","",J137-ОтчДата)</f>
        <v/>
      </c>
      <c r="L137" s="24">
        <f>IF(B137="","",IF(J137="","нет данных",IF(K137&lt;0,"Просрочено",IF(K137&lt;=Предупр1,"≤ "&amp;Предупр1&amp;" дней",IF(K137&lt;=Предупр2,"≤ "&amp;Предупр2&amp;" дней","В норме")))))</f>
        <v/>
      </c>
      <c r="M137" s="21" t="n"/>
      <c r="N137" s="20" t="n"/>
      <c r="O137" s="21" t="n"/>
      <c r="P137">
        <f>IF(OR(K137="",G137="Выведено из эксплуатации"),"",K137+ROW()/100000)</f>
        <v/>
      </c>
    </row>
    <row r="138">
      <c r="A138" s="20" t="n"/>
      <c r="B138" s="21" t="n"/>
      <c r="C138" s="20" t="n"/>
      <c r="D138" s="20" t="n"/>
      <c r="E138" s="20" t="n"/>
      <c r="F138" s="20" t="n"/>
      <c r="G138" s="20" t="n"/>
      <c r="H138" s="20" t="n"/>
      <c r="I138" s="22" t="n"/>
      <c r="J138" s="23">
        <f>IF(OR(I138="",H138=""),"",EDATE(I138,H138)-1)</f>
        <v/>
      </c>
      <c r="K138" s="24">
        <f>IF(J138="","",J138-ОтчДата)</f>
        <v/>
      </c>
      <c r="L138" s="24">
        <f>IF(B138="","",IF(J138="","нет данных",IF(K138&lt;0,"Просрочено",IF(K138&lt;=Предупр1,"≤ "&amp;Предупр1&amp;" дней",IF(K138&lt;=Предупр2,"≤ "&amp;Предупр2&amp;" дней","В норме")))))</f>
        <v/>
      </c>
      <c r="M138" s="21" t="n"/>
      <c r="N138" s="20" t="n"/>
      <c r="O138" s="21" t="n"/>
      <c r="P138">
        <f>IF(OR(K138="",G138="Выведено из эксплуатации"),"",K138+ROW()/100000)</f>
        <v/>
      </c>
    </row>
    <row r="139">
      <c r="A139" s="20" t="n"/>
      <c r="B139" s="21" t="n"/>
      <c r="C139" s="20" t="n"/>
      <c r="D139" s="20" t="n"/>
      <c r="E139" s="20" t="n"/>
      <c r="F139" s="20" t="n"/>
      <c r="G139" s="20" t="n"/>
      <c r="H139" s="20" t="n"/>
      <c r="I139" s="22" t="n"/>
      <c r="J139" s="23">
        <f>IF(OR(I139="",H139=""),"",EDATE(I139,H139)-1)</f>
        <v/>
      </c>
      <c r="K139" s="24">
        <f>IF(J139="","",J139-ОтчДата)</f>
        <v/>
      </c>
      <c r="L139" s="24">
        <f>IF(B139="","",IF(J139="","нет данных",IF(K139&lt;0,"Просрочено",IF(K139&lt;=Предупр1,"≤ "&amp;Предупр1&amp;" дней",IF(K139&lt;=Предупр2,"≤ "&amp;Предупр2&amp;" дней","В норме")))))</f>
        <v/>
      </c>
      <c r="M139" s="21" t="n"/>
      <c r="N139" s="20" t="n"/>
      <c r="O139" s="21" t="n"/>
      <c r="P139">
        <f>IF(OR(K139="",G139="Выведено из эксплуатации"),"",K139+ROW()/100000)</f>
        <v/>
      </c>
    </row>
    <row r="140">
      <c r="A140" s="20" t="n"/>
      <c r="B140" s="21" t="n"/>
      <c r="C140" s="20" t="n"/>
      <c r="D140" s="20" t="n"/>
      <c r="E140" s="20" t="n"/>
      <c r="F140" s="20" t="n"/>
      <c r="G140" s="20" t="n"/>
      <c r="H140" s="20" t="n"/>
      <c r="I140" s="22" t="n"/>
      <c r="J140" s="23">
        <f>IF(OR(I140="",H140=""),"",EDATE(I140,H140)-1)</f>
        <v/>
      </c>
      <c r="K140" s="24">
        <f>IF(J140="","",J140-ОтчДата)</f>
        <v/>
      </c>
      <c r="L140" s="24">
        <f>IF(B140="","",IF(J140="","нет данных",IF(K140&lt;0,"Просрочено",IF(K140&lt;=Предупр1,"≤ "&amp;Предупр1&amp;" дней",IF(K140&lt;=Предупр2,"≤ "&amp;Предупр2&amp;" дней","В норме")))))</f>
        <v/>
      </c>
      <c r="M140" s="21" t="n"/>
      <c r="N140" s="20" t="n"/>
      <c r="O140" s="21" t="n"/>
      <c r="P140">
        <f>IF(OR(K140="",G140="Выведено из эксплуатации"),"",K140+ROW()/100000)</f>
        <v/>
      </c>
    </row>
    <row r="141">
      <c r="A141" s="20" t="n"/>
      <c r="B141" s="21" t="n"/>
      <c r="C141" s="20" t="n"/>
      <c r="D141" s="20" t="n"/>
      <c r="E141" s="20" t="n"/>
      <c r="F141" s="20" t="n"/>
      <c r="G141" s="20" t="n"/>
      <c r="H141" s="20" t="n"/>
      <c r="I141" s="22" t="n"/>
      <c r="J141" s="23">
        <f>IF(OR(I141="",H141=""),"",EDATE(I141,H141)-1)</f>
        <v/>
      </c>
      <c r="K141" s="24">
        <f>IF(J141="","",J141-ОтчДата)</f>
        <v/>
      </c>
      <c r="L141" s="24">
        <f>IF(B141="","",IF(J141="","нет данных",IF(K141&lt;0,"Просрочено",IF(K141&lt;=Предупр1,"≤ "&amp;Предупр1&amp;" дней",IF(K141&lt;=Предупр2,"≤ "&amp;Предупр2&amp;" дней","В норме")))))</f>
        <v/>
      </c>
      <c r="M141" s="21" t="n"/>
      <c r="N141" s="20" t="n"/>
      <c r="O141" s="21" t="n"/>
      <c r="P141">
        <f>IF(OR(K141="",G141="Выведено из эксплуатации"),"",K141+ROW()/100000)</f>
        <v/>
      </c>
    </row>
    <row r="142">
      <c r="A142" s="20" t="n"/>
      <c r="B142" s="21" t="n"/>
      <c r="C142" s="20" t="n"/>
      <c r="D142" s="20" t="n"/>
      <c r="E142" s="20" t="n"/>
      <c r="F142" s="20" t="n"/>
      <c r="G142" s="20" t="n"/>
      <c r="H142" s="20" t="n"/>
      <c r="I142" s="22" t="n"/>
      <c r="J142" s="23">
        <f>IF(OR(I142="",H142=""),"",EDATE(I142,H142)-1)</f>
        <v/>
      </c>
      <c r="K142" s="24">
        <f>IF(J142="","",J142-ОтчДата)</f>
        <v/>
      </c>
      <c r="L142" s="24">
        <f>IF(B142="","",IF(J142="","нет данных",IF(K142&lt;0,"Просрочено",IF(K142&lt;=Предупр1,"≤ "&amp;Предупр1&amp;" дней",IF(K142&lt;=Предупр2,"≤ "&amp;Предупр2&amp;" дней","В норме")))))</f>
        <v/>
      </c>
      <c r="M142" s="21" t="n"/>
      <c r="N142" s="20" t="n"/>
      <c r="O142" s="21" t="n"/>
      <c r="P142">
        <f>IF(OR(K142="",G142="Выведено из эксплуатации"),"",K142+ROW()/100000)</f>
        <v/>
      </c>
    </row>
    <row r="143">
      <c r="A143" s="20" t="n"/>
      <c r="B143" s="21" t="n"/>
      <c r="C143" s="20" t="n"/>
      <c r="D143" s="20" t="n"/>
      <c r="E143" s="20" t="n"/>
      <c r="F143" s="20" t="n"/>
      <c r="G143" s="20" t="n"/>
      <c r="H143" s="20" t="n"/>
      <c r="I143" s="22" t="n"/>
      <c r="J143" s="23">
        <f>IF(OR(I143="",H143=""),"",EDATE(I143,H143)-1)</f>
        <v/>
      </c>
      <c r="K143" s="24">
        <f>IF(J143="","",J143-ОтчДата)</f>
        <v/>
      </c>
      <c r="L143" s="24">
        <f>IF(B143="","",IF(J143="","нет данных",IF(K143&lt;0,"Просрочено",IF(K143&lt;=Предупр1,"≤ "&amp;Предупр1&amp;" дней",IF(K143&lt;=Предупр2,"≤ "&amp;Предупр2&amp;" дней","В норме")))))</f>
        <v/>
      </c>
      <c r="M143" s="21" t="n"/>
      <c r="N143" s="20" t="n"/>
      <c r="O143" s="21" t="n"/>
      <c r="P143">
        <f>IF(OR(K143="",G143="Выведено из эксплуатации"),"",K143+ROW()/100000)</f>
        <v/>
      </c>
    </row>
    <row r="144">
      <c r="A144" s="20" t="n"/>
      <c r="B144" s="21" t="n"/>
      <c r="C144" s="20" t="n"/>
      <c r="D144" s="20" t="n"/>
      <c r="E144" s="20" t="n"/>
      <c r="F144" s="20" t="n"/>
      <c r="G144" s="20" t="n"/>
      <c r="H144" s="20" t="n"/>
      <c r="I144" s="22" t="n"/>
      <c r="J144" s="23">
        <f>IF(OR(I144="",H144=""),"",EDATE(I144,H144)-1)</f>
        <v/>
      </c>
      <c r="K144" s="24">
        <f>IF(J144="","",J144-ОтчДата)</f>
        <v/>
      </c>
      <c r="L144" s="24">
        <f>IF(B144="","",IF(J144="","нет данных",IF(K144&lt;0,"Просрочено",IF(K144&lt;=Предупр1,"≤ "&amp;Предупр1&amp;" дней",IF(K144&lt;=Предупр2,"≤ "&amp;Предупр2&amp;" дней","В норме")))))</f>
        <v/>
      </c>
      <c r="M144" s="21" t="n"/>
      <c r="N144" s="20" t="n"/>
      <c r="O144" s="21" t="n"/>
      <c r="P144">
        <f>IF(OR(K144="",G144="Выведено из эксплуатации"),"",K144+ROW()/100000)</f>
        <v/>
      </c>
    </row>
    <row r="145">
      <c r="A145" s="20" t="n"/>
      <c r="B145" s="21" t="n"/>
      <c r="C145" s="20" t="n"/>
      <c r="D145" s="20" t="n"/>
      <c r="E145" s="20" t="n"/>
      <c r="F145" s="20" t="n"/>
      <c r="G145" s="20" t="n"/>
      <c r="H145" s="20" t="n"/>
      <c r="I145" s="22" t="n"/>
      <c r="J145" s="23">
        <f>IF(OR(I145="",H145=""),"",EDATE(I145,H145)-1)</f>
        <v/>
      </c>
      <c r="K145" s="24">
        <f>IF(J145="","",J145-ОтчДата)</f>
        <v/>
      </c>
      <c r="L145" s="24">
        <f>IF(B145="","",IF(J145="","нет данных",IF(K145&lt;0,"Просрочено",IF(K145&lt;=Предупр1,"≤ "&amp;Предупр1&amp;" дней",IF(K145&lt;=Предупр2,"≤ "&amp;Предупр2&amp;" дней","В норме")))))</f>
        <v/>
      </c>
      <c r="M145" s="21" t="n"/>
      <c r="N145" s="20" t="n"/>
      <c r="O145" s="21" t="n"/>
      <c r="P145">
        <f>IF(OR(K145="",G145="Выведено из эксплуатации"),"",K145+ROW()/100000)</f>
        <v/>
      </c>
    </row>
    <row r="146">
      <c r="A146" s="20" t="n"/>
      <c r="B146" s="21" t="n"/>
      <c r="C146" s="20" t="n"/>
      <c r="D146" s="20" t="n"/>
      <c r="E146" s="20" t="n"/>
      <c r="F146" s="20" t="n"/>
      <c r="G146" s="20" t="n"/>
      <c r="H146" s="20" t="n"/>
      <c r="I146" s="22" t="n"/>
      <c r="J146" s="23">
        <f>IF(OR(I146="",H146=""),"",EDATE(I146,H146)-1)</f>
        <v/>
      </c>
      <c r="K146" s="24">
        <f>IF(J146="","",J146-ОтчДата)</f>
        <v/>
      </c>
      <c r="L146" s="24">
        <f>IF(B146="","",IF(J146="","нет данных",IF(K146&lt;0,"Просрочено",IF(K146&lt;=Предупр1,"≤ "&amp;Предупр1&amp;" дней",IF(K146&lt;=Предупр2,"≤ "&amp;Предупр2&amp;" дней","В норме")))))</f>
        <v/>
      </c>
      <c r="M146" s="21" t="n"/>
      <c r="N146" s="20" t="n"/>
      <c r="O146" s="21" t="n"/>
      <c r="P146">
        <f>IF(OR(K146="",G146="Выведено из эксплуатации"),"",K146+ROW()/100000)</f>
        <v/>
      </c>
    </row>
    <row r="147">
      <c r="A147" s="20" t="n"/>
      <c r="B147" s="21" t="n"/>
      <c r="C147" s="20" t="n"/>
      <c r="D147" s="20" t="n"/>
      <c r="E147" s="20" t="n"/>
      <c r="F147" s="20" t="n"/>
      <c r="G147" s="20" t="n"/>
      <c r="H147" s="20" t="n"/>
      <c r="I147" s="22" t="n"/>
      <c r="J147" s="23">
        <f>IF(OR(I147="",H147=""),"",EDATE(I147,H147)-1)</f>
        <v/>
      </c>
      <c r="K147" s="24">
        <f>IF(J147="","",J147-ОтчДата)</f>
        <v/>
      </c>
      <c r="L147" s="24">
        <f>IF(B147="","",IF(J147="","нет данных",IF(K147&lt;0,"Просрочено",IF(K147&lt;=Предупр1,"≤ "&amp;Предупр1&amp;" дней",IF(K147&lt;=Предупр2,"≤ "&amp;Предупр2&amp;" дней","В норме")))))</f>
        <v/>
      </c>
      <c r="M147" s="21" t="n"/>
      <c r="N147" s="20" t="n"/>
      <c r="O147" s="21" t="n"/>
      <c r="P147">
        <f>IF(OR(K147="",G147="Выведено из эксплуатации"),"",K147+ROW()/100000)</f>
        <v/>
      </c>
    </row>
    <row r="148">
      <c r="A148" s="20" t="n"/>
      <c r="B148" s="21" t="n"/>
      <c r="C148" s="20" t="n"/>
      <c r="D148" s="20" t="n"/>
      <c r="E148" s="20" t="n"/>
      <c r="F148" s="20" t="n"/>
      <c r="G148" s="20" t="n"/>
      <c r="H148" s="20" t="n"/>
      <c r="I148" s="22" t="n"/>
      <c r="J148" s="23">
        <f>IF(OR(I148="",H148=""),"",EDATE(I148,H148)-1)</f>
        <v/>
      </c>
      <c r="K148" s="24">
        <f>IF(J148="","",J148-ОтчДата)</f>
        <v/>
      </c>
      <c r="L148" s="24">
        <f>IF(B148="","",IF(J148="","нет данных",IF(K148&lt;0,"Просрочено",IF(K148&lt;=Предупр1,"≤ "&amp;Предупр1&amp;" дней",IF(K148&lt;=Предупр2,"≤ "&amp;Предупр2&amp;" дней","В норме")))))</f>
        <v/>
      </c>
      <c r="M148" s="21" t="n"/>
      <c r="N148" s="20" t="n"/>
      <c r="O148" s="21" t="n"/>
      <c r="P148">
        <f>IF(OR(K148="",G148="Выведено из эксплуатации"),"",K148+ROW()/100000)</f>
        <v/>
      </c>
    </row>
    <row r="149">
      <c r="A149" s="20" t="n"/>
      <c r="B149" s="21" t="n"/>
      <c r="C149" s="20" t="n"/>
      <c r="D149" s="20" t="n"/>
      <c r="E149" s="20" t="n"/>
      <c r="F149" s="20" t="n"/>
      <c r="G149" s="20" t="n"/>
      <c r="H149" s="20" t="n"/>
      <c r="I149" s="22" t="n"/>
      <c r="J149" s="23">
        <f>IF(OR(I149="",H149=""),"",EDATE(I149,H149)-1)</f>
        <v/>
      </c>
      <c r="K149" s="24">
        <f>IF(J149="","",J149-ОтчДата)</f>
        <v/>
      </c>
      <c r="L149" s="24">
        <f>IF(B149="","",IF(J149="","нет данных",IF(K149&lt;0,"Просрочено",IF(K149&lt;=Предупр1,"≤ "&amp;Предупр1&amp;" дней",IF(K149&lt;=Предупр2,"≤ "&amp;Предупр2&amp;" дней","В норме")))))</f>
        <v/>
      </c>
      <c r="M149" s="21" t="n"/>
      <c r="N149" s="20" t="n"/>
      <c r="O149" s="21" t="n"/>
      <c r="P149">
        <f>IF(OR(K149="",G149="Выведено из эксплуатации"),"",K149+ROW()/100000)</f>
        <v/>
      </c>
    </row>
    <row r="150">
      <c r="A150" s="20" t="n"/>
      <c r="B150" s="21" t="n"/>
      <c r="C150" s="20" t="n"/>
      <c r="D150" s="20" t="n"/>
      <c r="E150" s="20" t="n"/>
      <c r="F150" s="20" t="n"/>
      <c r="G150" s="20" t="n"/>
      <c r="H150" s="20" t="n"/>
      <c r="I150" s="22" t="n"/>
      <c r="J150" s="23">
        <f>IF(OR(I150="",H150=""),"",EDATE(I150,H150)-1)</f>
        <v/>
      </c>
      <c r="K150" s="24">
        <f>IF(J150="","",J150-ОтчДата)</f>
        <v/>
      </c>
      <c r="L150" s="24">
        <f>IF(B150="","",IF(J150="","нет данных",IF(K150&lt;0,"Просрочено",IF(K150&lt;=Предупр1,"≤ "&amp;Предупр1&amp;" дней",IF(K150&lt;=Предупр2,"≤ "&amp;Предупр2&amp;" дней","В норме")))))</f>
        <v/>
      </c>
      <c r="M150" s="21" t="n"/>
      <c r="N150" s="20" t="n"/>
      <c r="O150" s="21" t="n"/>
      <c r="P150">
        <f>IF(OR(K150="",G150="Выведено из эксплуатации"),"",K150+ROW()/100000)</f>
        <v/>
      </c>
    </row>
    <row r="151">
      <c r="A151" s="20" t="n"/>
      <c r="B151" s="21" t="n"/>
      <c r="C151" s="20" t="n"/>
      <c r="D151" s="20" t="n"/>
      <c r="E151" s="20" t="n"/>
      <c r="F151" s="20" t="n"/>
      <c r="G151" s="20" t="n"/>
      <c r="H151" s="20" t="n"/>
      <c r="I151" s="22" t="n"/>
      <c r="J151" s="23">
        <f>IF(OR(I151="",H151=""),"",EDATE(I151,H151)-1)</f>
        <v/>
      </c>
      <c r="K151" s="24">
        <f>IF(J151="","",J151-ОтчДата)</f>
        <v/>
      </c>
      <c r="L151" s="24">
        <f>IF(B151="","",IF(J151="","нет данных",IF(K151&lt;0,"Просрочено",IF(K151&lt;=Предупр1,"≤ "&amp;Предупр1&amp;" дней",IF(K151&lt;=Предупр2,"≤ "&amp;Предупр2&amp;" дней","В норме")))))</f>
        <v/>
      </c>
      <c r="M151" s="21" t="n"/>
      <c r="N151" s="20" t="n"/>
      <c r="O151" s="21" t="n"/>
      <c r="P151">
        <f>IF(OR(K151="",G151="Выведено из эксплуатации"),"",K151+ROW()/100000)</f>
        <v/>
      </c>
    </row>
    <row r="152">
      <c r="A152" s="20" t="n"/>
      <c r="B152" s="21" t="n"/>
      <c r="C152" s="20" t="n"/>
      <c r="D152" s="20" t="n"/>
      <c r="E152" s="20" t="n"/>
      <c r="F152" s="20" t="n"/>
      <c r="G152" s="20" t="n"/>
      <c r="H152" s="20" t="n"/>
      <c r="I152" s="22" t="n"/>
      <c r="J152" s="23">
        <f>IF(OR(I152="",H152=""),"",EDATE(I152,H152)-1)</f>
        <v/>
      </c>
      <c r="K152" s="24">
        <f>IF(J152="","",J152-ОтчДата)</f>
        <v/>
      </c>
      <c r="L152" s="24">
        <f>IF(B152="","",IF(J152="","нет данных",IF(K152&lt;0,"Просрочено",IF(K152&lt;=Предупр1,"≤ "&amp;Предупр1&amp;" дней",IF(K152&lt;=Предупр2,"≤ "&amp;Предупр2&amp;" дней","В норме")))))</f>
        <v/>
      </c>
      <c r="M152" s="21" t="n"/>
      <c r="N152" s="20" t="n"/>
      <c r="O152" s="21" t="n"/>
      <c r="P152">
        <f>IF(OR(K152="",G152="Выведено из эксплуатации"),"",K152+ROW()/100000)</f>
        <v/>
      </c>
    </row>
    <row r="153">
      <c r="A153" s="20" t="n"/>
      <c r="B153" s="21" t="n"/>
      <c r="C153" s="20" t="n"/>
      <c r="D153" s="20" t="n"/>
      <c r="E153" s="20" t="n"/>
      <c r="F153" s="20" t="n"/>
      <c r="G153" s="20" t="n"/>
      <c r="H153" s="20" t="n"/>
      <c r="I153" s="22" t="n"/>
      <c r="J153" s="23">
        <f>IF(OR(I153="",H153=""),"",EDATE(I153,H153)-1)</f>
        <v/>
      </c>
      <c r="K153" s="24">
        <f>IF(J153="","",J153-ОтчДата)</f>
        <v/>
      </c>
      <c r="L153" s="24">
        <f>IF(B153="","",IF(J153="","нет данных",IF(K153&lt;0,"Просрочено",IF(K153&lt;=Предупр1,"≤ "&amp;Предупр1&amp;" дней",IF(K153&lt;=Предупр2,"≤ "&amp;Предупр2&amp;" дней","В норме")))))</f>
        <v/>
      </c>
      <c r="M153" s="21" t="n"/>
      <c r="N153" s="20" t="n"/>
      <c r="O153" s="21" t="n"/>
      <c r="P153">
        <f>IF(OR(K153="",G153="Выведено из эксплуатации"),"",K153+ROW()/100000)</f>
        <v/>
      </c>
    </row>
    <row r="154">
      <c r="A154" s="20" t="n"/>
      <c r="B154" s="21" t="n"/>
      <c r="C154" s="20" t="n"/>
      <c r="D154" s="20" t="n"/>
      <c r="E154" s="20" t="n"/>
      <c r="F154" s="20" t="n"/>
      <c r="G154" s="20" t="n"/>
      <c r="H154" s="20" t="n"/>
      <c r="I154" s="22" t="n"/>
      <c r="J154" s="23">
        <f>IF(OR(I154="",H154=""),"",EDATE(I154,H154)-1)</f>
        <v/>
      </c>
      <c r="K154" s="24">
        <f>IF(J154="","",J154-ОтчДата)</f>
        <v/>
      </c>
      <c r="L154" s="24">
        <f>IF(B154="","",IF(J154="","нет данных",IF(K154&lt;0,"Просрочено",IF(K154&lt;=Предупр1,"≤ "&amp;Предупр1&amp;" дней",IF(K154&lt;=Предупр2,"≤ "&amp;Предупр2&amp;" дней","В норме")))))</f>
        <v/>
      </c>
      <c r="M154" s="21" t="n"/>
      <c r="N154" s="20" t="n"/>
      <c r="O154" s="21" t="n"/>
      <c r="P154">
        <f>IF(OR(K154="",G154="Выведено из эксплуатации"),"",K154+ROW()/100000)</f>
        <v/>
      </c>
    </row>
    <row r="155">
      <c r="A155" s="20" t="n"/>
      <c r="B155" s="21" t="n"/>
      <c r="C155" s="20" t="n"/>
      <c r="D155" s="20" t="n"/>
      <c r="E155" s="20" t="n"/>
      <c r="F155" s="20" t="n"/>
      <c r="G155" s="20" t="n"/>
      <c r="H155" s="20" t="n"/>
      <c r="I155" s="22" t="n"/>
      <c r="J155" s="23">
        <f>IF(OR(I155="",H155=""),"",EDATE(I155,H155)-1)</f>
        <v/>
      </c>
      <c r="K155" s="24">
        <f>IF(J155="","",J155-ОтчДата)</f>
        <v/>
      </c>
      <c r="L155" s="24">
        <f>IF(B155="","",IF(J155="","нет данных",IF(K155&lt;0,"Просрочено",IF(K155&lt;=Предупр1,"≤ "&amp;Предупр1&amp;" дней",IF(K155&lt;=Предупр2,"≤ "&amp;Предупр2&amp;" дней","В норме")))))</f>
        <v/>
      </c>
      <c r="M155" s="21" t="n"/>
      <c r="N155" s="20" t="n"/>
      <c r="O155" s="21" t="n"/>
      <c r="P155">
        <f>IF(OR(K155="",G155="Выведено из эксплуатации"),"",K155+ROW()/100000)</f>
        <v/>
      </c>
    </row>
  </sheetData>
  <autoFilter ref="A5:O155"/>
  <conditionalFormatting sqref="L6:L155">
    <cfRule type="cellIs" priority="1" operator="equal" dxfId="0">
      <formula>"Просрочено"</formula>
    </cfRule>
    <cfRule type="expression" priority="2" dxfId="1">
      <formula>LEFT(L6,1)="≤"</formula>
    </cfRule>
    <cfRule type="cellIs" priority="3" operator="equal" dxfId="2">
      <formula>"В норме"</formula>
    </cfRule>
  </conditionalFormatting>
  <conditionalFormatting sqref="A6:O155">
    <cfRule type="expression" priority="4" dxfId="3">
      <formula>$G6="Выведено из эксплуатации"</formula>
    </cfRule>
  </conditionalFormatting>
  <dataValidations count="1">
    <dataValidation sqref="G6:G155" showDropDown="0" showInputMessage="0" showErrorMessage="0" allowBlank="1" type="list">
      <formula1>"Поверка,Калибровка,Выведено из эксплуатации"</formula1>
    </dataValidation>
  </dataValidations>
  <pageMargins left="0.75" right="0.75" top="1" bottom="1" header="0.5" footer="0.5"/>
  <headerFooter>
    <oddHeader>&amp;L&amp;8 &amp;K2E75B6Plant Performance · plantperformance.ru&amp;R&amp;8 &amp;A</oddHeader>
    <oddFooter>&amp;L&amp;8 Источник: Plant Performance — система документов и программ для управления заводом · plantperformance.ru&amp;R&amp;8 Стр. &amp;P из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2E75B6"/>
    <outlinePr summaryBelow="1" summaryRight="1"/>
    <pageSetUpPr fitToPage="1"/>
  </sheetPr>
  <dimension ref="A1:R159"/>
  <sheetViews>
    <sheetView showGridLines="0" workbookViewId="0">
      <pane xSplit="5" ySplit="5" topLeftCell="F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30" customWidth="1" min="2" max="2"/>
    <col width="10" customWidth="1" min="3" max="3"/>
    <col width="14" customWidth="1" min="4" max="4"/>
    <col width="8" customWidth="1" min="5" max="5"/>
    <col width="5.5" customWidth="1" min="6" max="6"/>
    <col width="5.5" customWidth="1" min="7" max="7"/>
    <col width="5.5" customWidth="1" min="8" max="8"/>
    <col width="5.5" customWidth="1" min="9" max="9"/>
    <col width="5.5" customWidth="1" min="10" max="10"/>
    <col width="5.5" customWidth="1" min="11" max="11"/>
    <col width="5.5" customWidth="1" min="12" max="12"/>
    <col width="5.5" customWidth="1" min="13" max="13"/>
    <col width="5.5" customWidth="1" min="14" max="14"/>
    <col width="5.5" customWidth="1" min="15" max="15"/>
    <col width="5.5" customWidth="1" min="16" max="16"/>
    <col width="5.5" customWidth="1" min="17" max="17"/>
    <col width="10" customWidth="1" min="18" max="18"/>
  </cols>
  <sheetData>
    <row r="1">
      <c r="A1" s="1" t="inlineStr">
        <is>
          <t>PLANT PERFORMANCE · plantperformance.ru</t>
        </is>
      </c>
    </row>
    <row r="2">
      <c r="A2" s="25">
        <f>"График поверки (калибровки) средств измерений на "&amp;Год&amp;" год"</f>
        <v/>
      </c>
    </row>
    <row r="3">
      <c r="A3" s="3">
        <f>Предприятие&amp;"   ·   УТВЕРЖДАЮ: "&amp;Утверждает</f>
        <v/>
      </c>
    </row>
    <row r="5">
      <c r="A5" s="13" t="inlineStr">
        <is>
          <t>Инв. №</t>
        </is>
      </c>
      <c r="B5" s="13" t="inlineStr">
        <is>
          <t>Наименование</t>
        </is>
      </c>
      <c r="C5" s="13" t="inlineStr">
        <is>
          <t>Зав. №</t>
        </is>
      </c>
      <c r="D5" s="13" t="inlineStr">
        <is>
          <t>Участок</t>
        </is>
      </c>
      <c r="E5" s="13" t="inlineStr">
        <is>
          <t>Интервал</t>
        </is>
      </c>
      <c r="F5" s="13" t="inlineStr">
        <is>
          <t>Янв</t>
        </is>
      </c>
      <c r="G5" s="13" t="inlineStr">
        <is>
          <t>Фев</t>
        </is>
      </c>
      <c r="H5" s="13" t="inlineStr">
        <is>
          <t>Мар</t>
        </is>
      </c>
      <c r="I5" s="13" t="inlineStr">
        <is>
          <t>Апр</t>
        </is>
      </c>
      <c r="J5" s="13" t="inlineStr">
        <is>
          <t>Май</t>
        </is>
      </c>
      <c r="K5" s="13" t="inlineStr">
        <is>
          <t>Июн</t>
        </is>
      </c>
      <c r="L5" s="13" t="inlineStr">
        <is>
          <t>Июл</t>
        </is>
      </c>
      <c r="M5" s="13" t="inlineStr">
        <is>
          <t>Авг</t>
        </is>
      </c>
      <c r="N5" s="13" t="inlineStr">
        <is>
          <t>Сен</t>
        </is>
      </c>
      <c r="O5" s="13" t="inlineStr">
        <is>
          <t>Окт</t>
        </is>
      </c>
      <c r="P5" s="13" t="inlineStr">
        <is>
          <t>Ноя</t>
        </is>
      </c>
      <c r="Q5" s="13" t="inlineStr">
        <is>
          <t>Дек</t>
        </is>
      </c>
      <c r="R5" s="13" t="inlineStr">
        <is>
          <t>Стоимость</t>
        </is>
      </c>
    </row>
    <row r="6">
      <c r="A6" s="26">
        <f>IF('Реестр СИ'!B6="","",'Реестр СИ'!A6)</f>
        <v/>
      </c>
      <c r="B6" s="27">
        <f>IF('Реестр СИ'!B6="","",'Реестр СИ'!B6)</f>
        <v/>
      </c>
      <c r="C6" s="26">
        <f>IF('Реестр СИ'!B6="","",'Реестр СИ'!C6)</f>
        <v/>
      </c>
      <c r="D6" s="26">
        <f>IF('Реестр СИ'!B6="","",'Реестр СИ'!E6)</f>
        <v/>
      </c>
      <c r="E6" s="26">
        <f>IF('Реестр СИ'!B6="","",'Реестр СИ'!H6)</f>
        <v/>
      </c>
      <c r="F6" s="28">
        <f>IF(OR('Реестр СИ'!J6="",'Реестр СИ'!G6="Выведено из эксплуатации"),"",IF(AND(((Год*12+1)-(YEAR('Реестр СИ'!J6)*12+MONTH('Реестр СИ'!J6)))&gt;=0,MOD(((Год*12+1)-(YEAR('Реестр СИ'!J6)*12+MONTH('Реестр СИ'!J6))),MAX(1,'Реестр СИ'!H6))=0),DAY('Реестр СИ'!J6),""))</f>
        <v/>
      </c>
      <c r="G6" s="28">
        <f>IF(OR('Реестр СИ'!J6="",'Реестр СИ'!G6="Выведено из эксплуатации"),"",IF(AND(((Год*12+2)-(YEAR('Реестр СИ'!J6)*12+MONTH('Реестр СИ'!J6)))&gt;=0,MOD(((Год*12+2)-(YEAR('Реестр СИ'!J6)*12+MONTH('Реестр СИ'!J6))),MAX(1,'Реестр СИ'!H6))=0),DAY('Реестр СИ'!J6),""))</f>
        <v/>
      </c>
      <c r="H6" s="28">
        <f>IF(OR('Реестр СИ'!J6="",'Реестр СИ'!G6="Выведено из эксплуатации"),"",IF(AND(((Год*12+3)-(YEAR('Реестр СИ'!J6)*12+MONTH('Реестр СИ'!J6)))&gt;=0,MOD(((Год*12+3)-(YEAR('Реестр СИ'!J6)*12+MONTH('Реестр СИ'!J6))),MAX(1,'Реестр СИ'!H6))=0),DAY('Реестр СИ'!J6),""))</f>
        <v/>
      </c>
      <c r="I6" s="28">
        <f>IF(OR('Реестр СИ'!J6="",'Реестр СИ'!G6="Выведено из эксплуатации"),"",IF(AND(((Год*12+4)-(YEAR('Реестр СИ'!J6)*12+MONTH('Реестр СИ'!J6)))&gt;=0,MOD(((Год*12+4)-(YEAR('Реестр СИ'!J6)*12+MONTH('Реестр СИ'!J6))),MAX(1,'Реестр СИ'!H6))=0),DAY('Реестр СИ'!J6),""))</f>
        <v/>
      </c>
      <c r="J6" s="28">
        <f>IF(OR('Реестр СИ'!J6="",'Реестр СИ'!G6="Выведено из эксплуатации"),"",IF(AND(((Год*12+5)-(YEAR('Реестр СИ'!J6)*12+MONTH('Реестр СИ'!J6)))&gt;=0,MOD(((Год*12+5)-(YEAR('Реестр СИ'!J6)*12+MONTH('Реестр СИ'!J6))),MAX(1,'Реестр СИ'!H6))=0),DAY('Реестр СИ'!J6),""))</f>
        <v/>
      </c>
      <c r="K6" s="28">
        <f>IF(OR('Реестр СИ'!J6="",'Реестр СИ'!G6="Выведено из эксплуатации"),"",IF(AND(((Год*12+6)-(YEAR('Реестр СИ'!J6)*12+MONTH('Реестр СИ'!J6)))&gt;=0,MOD(((Год*12+6)-(YEAR('Реестр СИ'!J6)*12+MONTH('Реестр СИ'!J6))),MAX(1,'Реестр СИ'!H6))=0),DAY('Реестр СИ'!J6),""))</f>
        <v/>
      </c>
      <c r="L6" s="28">
        <f>IF(OR('Реестр СИ'!J6="",'Реестр СИ'!G6="Выведено из эксплуатации"),"",IF(AND(((Год*12+7)-(YEAR('Реестр СИ'!J6)*12+MONTH('Реестр СИ'!J6)))&gt;=0,MOD(((Год*12+7)-(YEAR('Реестр СИ'!J6)*12+MONTH('Реестр СИ'!J6))),MAX(1,'Реестр СИ'!H6))=0),DAY('Реестр СИ'!J6),""))</f>
        <v/>
      </c>
      <c r="M6" s="28">
        <f>IF(OR('Реестр СИ'!J6="",'Реестр СИ'!G6="Выведено из эксплуатации"),"",IF(AND(((Год*12+8)-(YEAR('Реестр СИ'!J6)*12+MONTH('Реестр СИ'!J6)))&gt;=0,MOD(((Год*12+8)-(YEAR('Реестр СИ'!J6)*12+MONTH('Реестр СИ'!J6))),MAX(1,'Реестр СИ'!H6))=0),DAY('Реестр СИ'!J6),""))</f>
        <v/>
      </c>
      <c r="N6" s="28">
        <f>IF(OR('Реестр СИ'!J6="",'Реестр СИ'!G6="Выведено из эксплуатации"),"",IF(AND(((Год*12+9)-(YEAR('Реестр СИ'!J6)*12+MONTH('Реестр СИ'!J6)))&gt;=0,MOD(((Год*12+9)-(YEAR('Реестр СИ'!J6)*12+MONTH('Реестр СИ'!J6))),MAX(1,'Реестр СИ'!H6))=0),DAY('Реестр СИ'!J6),""))</f>
        <v/>
      </c>
      <c r="O6" s="28">
        <f>IF(OR('Реестр СИ'!J6="",'Реестр СИ'!G6="Выведено из эксплуатации"),"",IF(AND(((Год*12+10)-(YEAR('Реестр СИ'!J6)*12+MONTH('Реестр СИ'!J6)))&gt;=0,MOD(((Год*12+10)-(YEAR('Реестр СИ'!J6)*12+MONTH('Реестр СИ'!J6))),MAX(1,'Реестр СИ'!H6))=0),DAY('Реестр СИ'!J6),""))</f>
        <v/>
      </c>
      <c r="P6" s="28">
        <f>IF(OR('Реестр СИ'!J6="",'Реестр СИ'!G6="Выведено из эксплуатации"),"",IF(AND(((Год*12+11)-(YEAR('Реестр СИ'!J6)*12+MONTH('Реестр СИ'!J6)))&gt;=0,MOD(((Год*12+11)-(YEAR('Реестр СИ'!J6)*12+MONTH('Реестр СИ'!J6))),MAX(1,'Реестр СИ'!H6))=0),DAY('Реестр СИ'!J6),""))</f>
        <v/>
      </c>
      <c r="Q6" s="28">
        <f>IF(OR('Реестр СИ'!J6="",'Реестр СИ'!G6="Выведено из эксплуатации"),"",IF(AND(((Год*12+12)-(YEAR('Реестр СИ'!J6)*12+MONTH('Реестр СИ'!J6)))&gt;=0,MOD(((Год*12+12)-(YEAR('Реестр СИ'!J6)*12+MONTH('Реестр СИ'!J6))),MAX(1,'Реестр СИ'!H6))=0),DAY('Реестр СИ'!J6),""))</f>
        <v/>
      </c>
      <c r="R6" s="29">
        <f>IF('Реестр СИ'!B6="","",COUNT(F6:Q6)*N('Реестр СИ'!N6))</f>
        <v/>
      </c>
    </row>
    <row r="7">
      <c r="A7" s="26">
        <f>IF('Реестр СИ'!B7="","",'Реестр СИ'!A7)</f>
        <v/>
      </c>
      <c r="B7" s="27">
        <f>IF('Реестр СИ'!B7="","",'Реестр СИ'!B7)</f>
        <v/>
      </c>
      <c r="C7" s="26">
        <f>IF('Реестр СИ'!B7="","",'Реестр СИ'!C7)</f>
        <v/>
      </c>
      <c r="D7" s="26">
        <f>IF('Реестр СИ'!B7="","",'Реестр СИ'!E7)</f>
        <v/>
      </c>
      <c r="E7" s="26">
        <f>IF('Реестр СИ'!B7="","",'Реестр СИ'!H7)</f>
        <v/>
      </c>
      <c r="F7" s="28">
        <f>IF(OR('Реестр СИ'!J7="",'Реестр СИ'!G7="Выведено из эксплуатации"),"",IF(AND(((Год*12+1)-(YEAR('Реестр СИ'!J7)*12+MONTH('Реестр СИ'!J7)))&gt;=0,MOD(((Год*12+1)-(YEAR('Реестр СИ'!J7)*12+MONTH('Реестр СИ'!J7))),MAX(1,'Реестр СИ'!H7))=0),DAY('Реестр СИ'!J7),""))</f>
        <v/>
      </c>
      <c r="G7" s="28">
        <f>IF(OR('Реестр СИ'!J7="",'Реестр СИ'!G7="Выведено из эксплуатации"),"",IF(AND(((Год*12+2)-(YEAR('Реестр СИ'!J7)*12+MONTH('Реестр СИ'!J7)))&gt;=0,MOD(((Год*12+2)-(YEAR('Реестр СИ'!J7)*12+MONTH('Реестр СИ'!J7))),MAX(1,'Реестр СИ'!H7))=0),DAY('Реестр СИ'!J7),""))</f>
        <v/>
      </c>
      <c r="H7" s="28">
        <f>IF(OR('Реестр СИ'!J7="",'Реестр СИ'!G7="Выведено из эксплуатации"),"",IF(AND(((Год*12+3)-(YEAR('Реестр СИ'!J7)*12+MONTH('Реестр СИ'!J7)))&gt;=0,MOD(((Год*12+3)-(YEAR('Реестр СИ'!J7)*12+MONTH('Реестр СИ'!J7))),MAX(1,'Реестр СИ'!H7))=0),DAY('Реестр СИ'!J7),""))</f>
        <v/>
      </c>
      <c r="I7" s="28">
        <f>IF(OR('Реестр СИ'!J7="",'Реестр СИ'!G7="Выведено из эксплуатации"),"",IF(AND(((Год*12+4)-(YEAR('Реестр СИ'!J7)*12+MONTH('Реестр СИ'!J7)))&gt;=0,MOD(((Год*12+4)-(YEAR('Реестр СИ'!J7)*12+MONTH('Реестр СИ'!J7))),MAX(1,'Реестр СИ'!H7))=0),DAY('Реестр СИ'!J7),""))</f>
        <v/>
      </c>
      <c r="J7" s="28">
        <f>IF(OR('Реестр СИ'!J7="",'Реестр СИ'!G7="Выведено из эксплуатации"),"",IF(AND(((Год*12+5)-(YEAR('Реестр СИ'!J7)*12+MONTH('Реестр СИ'!J7)))&gt;=0,MOD(((Год*12+5)-(YEAR('Реестр СИ'!J7)*12+MONTH('Реестр СИ'!J7))),MAX(1,'Реестр СИ'!H7))=0),DAY('Реестр СИ'!J7),""))</f>
        <v/>
      </c>
      <c r="K7" s="28">
        <f>IF(OR('Реестр СИ'!J7="",'Реестр СИ'!G7="Выведено из эксплуатации"),"",IF(AND(((Год*12+6)-(YEAR('Реестр СИ'!J7)*12+MONTH('Реестр СИ'!J7)))&gt;=0,MOD(((Год*12+6)-(YEAR('Реестр СИ'!J7)*12+MONTH('Реестр СИ'!J7))),MAX(1,'Реестр СИ'!H7))=0),DAY('Реестр СИ'!J7),""))</f>
        <v/>
      </c>
      <c r="L7" s="28">
        <f>IF(OR('Реестр СИ'!J7="",'Реестр СИ'!G7="Выведено из эксплуатации"),"",IF(AND(((Год*12+7)-(YEAR('Реестр СИ'!J7)*12+MONTH('Реестр СИ'!J7)))&gt;=0,MOD(((Год*12+7)-(YEAR('Реестр СИ'!J7)*12+MONTH('Реестр СИ'!J7))),MAX(1,'Реестр СИ'!H7))=0),DAY('Реестр СИ'!J7),""))</f>
        <v/>
      </c>
      <c r="M7" s="28">
        <f>IF(OR('Реестр СИ'!J7="",'Реестр СИ'!G7="Выведено из эксплуатации"),"",IF(AND(((Год*12+8)-(YEAR('Реестр СИ'!J7)*12+MONTH('Реестр СИ'!J7)))&gt;=0,MOD(((Год*12+8)-(YEAR('Реестр СИ'!J7)*12+MONTH('Реестр СИ'!J7))),MAX(1,'Реестр СИ'!H7))=0),DAY('Реестр СИ'!J7),""))</f>
        <v/>
      </c>
      <c r="N7" s="28">
        <f>IF(OR('Реестр СИ'!J7="",'Реестр СИ'!G7="Выведено из эксплуатации"),"",IF(AND(((Год*12+9)-(YEAR('Реестр СИ'!J7)*12+MONTH('Реестр СИ'!J7)))&gt;=0,MOD(((Год*12+9)-(YEAR('Реестр СИ'!J7)*12+MONTH('Реестр СИ'!J7))),MAX(1,'Реестр СИ'!H7))=0),DAY('Реестр СИ'!J7),""))</f>
        <v/>
      </c>
      <c r="O7" s="28">
        <f>IF(OR('Реестр СИ'!J7="",'Реестр СИ'!G7="Выведено из эксплуатации"),"",IF(AND(((Год*12+10)-(YEAR('Реестр СИ'!J7)*12+MONTH('Реестр СИ'!J7)))&gt;=0,MOD(((Год*12+10)-(YEAR('Реестр СИ'!J7)*12+MONTH('Реестр СИ'!J7))),MAX(1,'Реестр СИ'!H7))=0),DAY('Реестр СИ'!J7),""))</f>
        <v/>
      </c>
      <c r="P7" s="28">
        <f>IF(OR('Реестр СИ'!J7="",'Реестр СИ'!G7="Выведено из эксплуатации"),"",IF(AND(((Год*12+11)-(YEAR('Реестр СИ'!J7)*12+MONTH('Реестр СИ'!J7)))&gt;=0,MOD(((Год*12+11)-(YEAR('Реестр СИ'!J7)*12+MONTH('Реестр СИ'!J7))),MAX(1,'Реестр СИ'!H7))=0),DAY('Реестр СИ'!J7),""))</f>
        <v/>
      </c>
      <c r="Q7" s="28">
        <f>IF(OR('Реестр СИ'!J7="",'Реестр СИ'!G7="Выведено из эксплуатации"),"",IF(AND(((Год*12+12)-(YEAR('Реестр СИ'!J7)*12+MONTH('Реестр СИ'!J7)))&gt;=0,MOD(((Год*12+12)-(YEAR('Реестр СИ'!J7)*12+MONTH('Реестр СИ'!J7))),MAX(1,'Реестр СИ'!H7))=0),DAY('Реестр СИ'!J7),""))</f>
        <v/>
      </c>
      <c r="R7" s="29">
        <f>IF('Реестр СИ'!B7="","",COUNT(F7:Q7)*N('Реестр СИ'!N7))</f>
        <v/>
      </c>
    </row>
    <row r="8">
      <c r="A8" s="26">
        <f>IF('Реестр СИ'!B8="","",'Реестр СИ'!A8)</f>
        <v/>
      </c>
      <c r="B8" s="27">
        <f>IF('Реестр СИ'!B8="","",'Реестр СИ'!B8)</f>
        <v/>
      </c>
      <c r="C8" s="26">
        <f>IF('Реестр СИ'!B8="","",'Реестр СИ'!C8)</f>
        <v/>
      </c>
      <c r="D8" s="26">
        <f>IF('Реестр СИ'!B8="","",'Реестр СИ'!E8)</f>
        <v/>
      </c>
      <c r="E8" s="26">
        <f>IF('Реестр СИ'!B8="","",'Реестр СИ'!H8)</f>
        <v/>
      </c>
      <c r="F8" s="28">
        <f>IF(OR('Реестр СИ'!J8="",'Реестр СИ'!G8="Выведено из эксплуатации"),"",IF(AND(((Год*12+1)-(YEAR('Реестр СИ'!J8)*12+MONTH('Реестр СИ'!J8)))&gt;=0,MOD(((Год*12+1)-(YEAR('Реестр СИ'!J8)*12+MONTH('Реестр СИ'!J8))),MAX(1,'Реестр СИ'!H8))=0),DAY('Реестр СИ'!J8),""))</f>
        <v/>
      </c>
      <c r="G8" s="28">
        <f>IF(OR('Реестр СИ'!J8="",'Реестр СИ'!G8="Выведено из эксплуатации"),"",IF(AND(((Год*12+2)-(YEAR('Реестр СИ'!J8)*12+MONTH('Реестр СИ'!J8)))&gt;=0,MOD(((Год*12+2)-(YEAR('Реестр СИ'!J8)*12+MONTH('Реестр СИ'!J8))),MAX(1,'Реестр СИ'!H8))=0),DAY('Реестр СИ'!J8),""))</f>
        <v/>
      </c>
      <c r="H8" s="28">
        <f>IF(OR('Реестр СИ'!J8="",'Реестр СИ'!G8="Выведено из эксплуатации"),"",IF(AND(((Год*12+3)-(YEAR('Реестр СИ'!J8)*12+MONTH('Реестр СИ'!J8)))&gt;=0,MOD(((Год*12+3)-(YEAR('Реестр СИ'!J8)*12+MONTH('Реестр СИ'!J8))),MAX(1,'Реестр СИ'!H8))=0),DAY('Реестр СИ'!J8),""))</f>
        <v/>
      </c>
      <c r="I8" s="28">
        <f>IF(OR('Реестр СИ'!J8="",'Реестр СИ'!G8="Выведено из эксплуатации"),"",IF(AND(((Год*12+4)-(YEAR('Реестр СИ'!J8)*12+MONTH('Реестр СИ'!J8)))&gt;=0,MOD(((Год*12+4)-(YEAR('Реестр СИ'!J8)*12+MONTH('Реестр СИ'!J8))),MAX(1,'Реестр СИ'!H8))=0),DAY('Реестр СИ'!J8),""))</f>
        <v/>
      </c>
      <c r="J8" s="28">
        <f>IF(OR('Реестр СИ'!J8="",'Реестр СИ'!G8="Выведено из эксплуатации"),"",IF(AND(((Год*12+5)-(YEAR('Реестр СИ'!J8)*12+MONTH('Реестр СИ'!J8)))&gt;=0,MOD(((Год*12+5)-(YEAR('Реестр СИ'!J8)*12+MONTH('Реестр СИ'!J8))),MAX(1,'Реестр СИ'!H8))=0),DAY('Реестр СИ'!J8),""))</f>
        <v/>
      </c>
      <c r="K8" s="28">
        <f>IF(OR('Реестр СИ'!J8="",'Реестр СИ'!G8="Выведено из эксплуатации"),"",IF(AND(((Год*12+6)-(YEAR('Реестр СИ'!J8)*12+MONTH('Реестр СИ'!J8)))&gt;=0,MOD(((Год*12+6)-(YEAR('Реестр СИ'!J8)*12+MONTH('Реестр СИ'!J8))),MAX(1,'Реестр СИ'!H8))=0),DAY('Реестр СИ'!J8),""))</f>
        <v/>
      </c>
      <c r="L8" s="28">
        <f>IF(OR('Реестр СИ'!J8="",'Реестр СИ'!G8="Выведено из эксплуатации"),"",IF(AND(((Год*12+7)-(YEAR('Реестр СИ'!J8)*12+MONTH('Реестр СИ'!J8)))&gt;=0,MOD(((Год*12+7)-(YEAR('Реестр СИ'!J8)*12+MONTH('Реестр СИ'!J8))),MAX(1,'Реестр СИ'!H8))=0),DAY('Реестр СИ'!J8),""))</f>
        <v/>
      </c>
      <c r="M8" s="28">
        <f>IF(OR('Реестр СИ'!J8="",'Реестр СИ'!G8="Выведено из эксплуатации"),"",IF(AND(((Год*12+8)-(YEAR('Реестр СИ'!J8)*12+MONTH('Реестр СИ'!J8)))&gt;=0,MOD(((Год*12+8)-(YEAR('Реестр СИ'!J8)*12+MONTH('Реестр СИ'!J8))),MAX(1,'Реестр СИ'!H8))=0),DAY('Реестр СИ'!J8),""))</f>
        <v/>
      </c>
      <c r="N8" s="28">
        <f>IF(OR('Реестр СИ'!J8="",'Реестр СИ'!G8="Выведено из эксплуатации"),"",IF(AND(((Год*12+9)-(YEAR('Реестр СИ'!J8)*12+MONTH('Реестр СИ'!J8)))&gt;=0,MOD(((Год*12+9)-(YEAR('Реестр СИ'!J8)*12+MONTH('Реестр СИ'!J8))),MAX(1,'Реестр СИ'!H8))=0),DAY('Реестр СИ'!J8),""))</f>
        <v/>
      </c>
      <c r="O8" s="28">
        <f>IF(OR('Реестр СИ'!J8="",'Реестр СИ'!G8="Выведено из эксплуатации"),"",IF(AND(((Год*12+10)-(YEAR('Реестр СИ'!J8)*12+MONTH('Реестр СИ'!J8)))&gt;=0,MOD(((Год*12+10)-(YEAR('Реестр СИ'!J8)*12+MONTH('Реестр СИ'!J8))),MAX(1,'Реестр СИ'!H8))=0),DAY('Реестр СИ'!J8),""))</f>
        <v/>
      </c>
      <c r="P8" s="28">
        <f>IF(OR('Реестр СИ'!J8="",'Реестр СИ'!G8="Выведено из эксплуатации"),"",IF(AND(((Год*12+11)-(YEAR('Реестр СИ'!J8)*12+MONTH('Реестр СИ'!J8)))&gt;=0,MOD(((Год*12+11)-(YEAR('Реестр СИ'!J8)*12+MONTH('Реестр СИ'!J8))),MAX(1,'Реестр СИ'!H8))=0),DAY('Реестр СИ'!J8),""))</f>
        <v/>
      </c>
      <c r="Q8" s="28">
        <f>IF(OR('Реестр СИ'!J8="",'Реестр СИ'!G8="Выведено из эксплуатации"),"",IF(AND(((Год*12+12)-(YEAR('Реестр СИ'!J8)*12+MONTH('Реестр СИ'!J8)))&gt;=0,MOD(((Год*12+12)-(YEAR('Реестр СИ'!J8)*12+MONTH('Реестр СИ'!J8))),MAX(1,'Реестр СИ'!H8))=0),DAY('Реестр СИ'!J8),""))</f>
        <v/>
      </c>
      <c r="R8" s="29">
        <f>IF('Реестр СИ'!B8="","",COUNT(F8:Q8)*N('Реестр СИ'!N8))</f>
        <v/>
      </c>
    </row>
    <row r="9">
      <c r="A9" s="26">
        <f>IF('Реестр СИ'!B9="","",'Реестр СИ'!A9)</f>
        <v/>
      </c>
      <c r="B9" s="27">
        <f>IF('Реестр СИ'!B9="","",'Реестр СИ'!B9)</f>
        <v/>
      </c>
      <c r="C9" s="26">
        <f>IF('Реестр СИ'!B9="","",'Реестр СИ'!C9)</f>
        <v/>
      </c>
      <c r="D9" s="26">
        <f>IF('Реестр СИ'!B9="","",'Реестр СИ'!E9)</f>
        <v/>
      </c>
      <c r="E9" s="26">
        <f>IF('Реестр СИ'!B9="","",'Реестр СИ'!H9)</f>
        <v/>
      </c>
      <c r="F9" s="28">
        <f>IF(OR('Реестр СИ'!J9="",'Реестр СИ'!G9="Выведено из эксплуатации"),"",IF(AND(((Год*12+1)-(YEAR('Реестр СИ'!J9)*12+MONTH('Реестр СИ'!J9)))&gt;=0,MOD(((Год*12+1)-(YEAR('Реестр СИ'!J9)*12+MONTH('Реестр СИ'!J9))),MAX(1,'Реестр СИ'!H9))=0),DAY('Реестр СИ'!J9),""))</f>
        <v/>
      </c>
      <c r="G9" s="28">
        <f>IF(OR('Реестр СИ'!J9="",'Реестр СИ'!G9="Выведено из эксплуатации"),"",IF(AND(((Год*12+2)-(YEAR('Реестр СИ'!J9)*12+MONTH('Реестр СИ'!J9)))&gt;=0,MOD(((Год*12+2)-(YEAR('Реестр СИ'!J9)*12+MONTH('Реестр СИ'!J9))),MAX(1,'Реестр СИ'!H9))=0),DAY('Реестр СИ'!J9),""))</f>
        <v/>
      </c>
      <c r="H9" s="28">
        <f>IF(OR('Реестр СИ'!J9="",'Реестр СИ'!G9="Выведено из эксплуатации"),"",IF(AND(((Год*12+3)-(YEAR('Реестр СИ'!J9)*12+MONTH('Реестр СИ'!J9)))&gt;=0,MOD(((Год*12+3)-(YEAR('Реестр СИ'!J9)*12+MONTH('Реестр СИ'!J9))),MAX(1,'Реестр СИ'!H9))=0),DAY('Реестр СИ'!J9),""))</f>
        <v/>
      </c>
      <c r="I9" s="28">
        <f>IF(OR('Реестр СИ'!J9="",'Реестр СИ'!G9="Выведено из эксплуатации"),"",IF(AND(((Год*12+4)-(YEAR('Реестр СИ'!J9)*12+MONTH('Реестр СИ'!J9)))&gt;=0,MOD(((Год*12+4)-(YEAR('Реестр СИ'!J9)*12+MONTH('Реестр СИ'!J9))),MAX(1,'Реестр СИ'!H9))=0),DAY('Реестр СИ'!J9),""))</f>
        <v/>
      </c>
      <c r="J9" s="28">
        <f>IF(OR('Реестр СИ'!J9="",'Реестр СИ'!G9="Выведено из эксплуатации"),"",IF(AND(((Год*12+5)-(YEAR('Реестр СИ'!J9)*12+MONTH('Реестр СИ'!J9)))&gt;=0,MOD(((Год*12+5)-(YEAR('Реестр СИ'!J9)*12+MONTH('Реестр СИ'!J9))),MAX(1,'Реестр СИ'!H9))=0),DAY('Реестр СИ'!J9),""))</f>
        <v/>
      </c>
      <c r="K9" s="28">
        <f>IF(OR('Реестр СИ'!J9="",'Реестр СИ'!G9="Выведено из эксплуатации"),"",IF(AND(((Год*12+6)-(YEAR('Реестр СИ'!J9)*12+MONTH('Реестр СИ'!J9)))&gt;=0,MOD(((Год*12+6)-(YEAR('Реестр СИ'!J9)*12+MONTH('Реестр СИ'!J9))),MAX(1,'Реестр СИ'!H9))=0),DAY('Реестр СИ'!J9),""))</f>
        <v/>
      </c>
      <c r="L9" s="28">
        <f>IF(OR('Реестр СИ'!J9="",'Реестр СИ'!G9="Выведено из эксплуатации"),"",IF(AND(((Год*12+7)-(YEAR('Реестр СИ'!J9)*12+MONTH('Реестр СИ'!J9)))&gt;=0,MOD(((Год*12+7)-(YEAR('Реестр СИ'!J9)*12+MONTH('Реестр СИ'!J9))),MAX(1,'Реестр СИ'!H9))=0),DAY('Реестр СИ'!J9),""))</f>
        <v/>
      </c>
      <c r="M9" s="28">
        <f>IF(OR('Реестр СИ'!J9="",'Реестр СИ'!G9="Выведено из эксплуатации"),"",IF(AND(((Год*12+8)-(YEAR('Реестр СИ'!J9)*12+MONTH('Реестр СИ'!J9)))&gt;=0,MOD(((Год*12+8)-(YEAR('Реестр СИ'!J9)*12+MONTH('Реестр СИ'!J9))),MAX(1,'Реестр СИ'!H9))=0),DAY('Реестр СИ'!J9),""))</f>
        <v/>
      </c>
      <c r="N9" s="28">
        <f>IF(OR('Реестр СИ'!J9="",'Реестр СИ'!G9="Выведено из эксплуатации"),"",IF(AND(((Год*12+9)-(YEAR('Реестр СИ'!J9)*12+MONTH('Реестр СИ'!J9)))&gt;=0,MOD(((Год*12+9)-(YEAR('Реестр СИ'!J9)*12+MONTH('Реестр СИ'!J9))),MAX(1,'Реестр СИ'!H9))=0),DAY('Реестр СИ'!J9),""))</f>
        <v/>
      </c>
      <c r="O9" s="28">
        <f>IF(OR('Реестр СИ'!J9="",'Реестр СИ'!G9="Выведено из эксплуатации"),"",IF(AND(((Год*12+10)-(YEAR('Реестр СИ'!J9)*12+MONTH('Реестр СИ'!J9)))&gt;=0,MOD(((Год*12+10)-(YEAR('Реестр СИ'!J9)*12+MONTH('Реестр СИ'!J9))),MAX(1,'Реестр СИ'!H9))=0),DAY('Реестр СИ'!J9),""))</f>
        <v/>
      </c>
      <c r="P9" s="28">
        <f>IF(OR('Реестр СИ'!J9="",'Реестр СИ'!G9="Выведено из эксплуатации"),"",IF(AND(((Год*12+11)-(YEAR('Реестр СИ'!J9)*12+MONTH('Реестр СИ'!J9)))&gt;=0,MOD(((Год*12+11)-(YEAR('Реестр СИ'!J9)*12+MONTH('Реестр СИ'!J9))),MAX(1,'Реестр СИ'!H9))=0),DAY('Реестр СИ'!J9),""))</f>
        <v/>
      </c>
      <c r="Q9" s="28">
        <f>IF(OR('Реестр СИ'!J9="",'Реестр СИ'!G9="Выведено из эксплуатации"),"",IF(AND(((Год*12+12)-(YEAR('Реестр СИ'!J9)*12+MONTH('Реестр СИ'!J9)))&gt;=0,MOD(((Год*12+12)-(YEAR('Реестр СИ'!J9)*12+MONTH('Реестр СИ'!J9))),MAX(1,'Реестр СИ'!H9))=0),DAY('Реестр СИ'!J9),""))</f>
        <v/>
      </c>
      <c r="R9" s="29">
        <f>IF('Реестр СИ'!B9="","",COUNT(F9:Q9)*N('Реестр СИ'!N9))</f>
        <v/>
      </c>
    </row>
    <row r="10">
      <c r="A10" s="26">
        <f>IF('Реестр СИ'!B10="","",'Реестр СИ'!A10)</f>
        <v/>
      </c>
      <c r="B10" s="27">
        <f>IF('Реестр СИ'!B10="","",'Реестр СИ'!B10)</f>
        <v/>
      </c>
      <c r="C10" s="26">
        <f>IF('Реестр СИ'!B10="","",'Реестр СИ'!C10)</f>
        <v/>
      </c>
      <c r="D10" s="26">
        <f>IF('Реестр СИ'!B10="","",'Реестр СИ'!E10)</f>
        <v/>
      </c>
      <c r="E10" s="26">
        <f>IF('Реестр СИ'!B10="","",'Реестр СИ'!H10)</f>
        <v/>
      </c>
      <c r="F10" s="28">
        <f>IF(OR('Реестр СИ'!J10="",'Реестр СИ'!G10="Выведено из эксплуатации"),"",IF(AND(((Год*12+1)-(YEAR('Реестр СИ'!J10)*12+MONTH('Реестр СИ'!J10)))&gt;=0,MOD(((Год*12+1)-(YEAR('Реестр СИ'!J10)*12+MONTH('Реестр СИ'!J10))),MAX(1,'Реестр СИ'!H10))=0),DAY('Реестр СИ'!J10),""))</f>
        <v/>
      </c>
      <c r="G10" s="28">
        <f>IF(OR('Реестр СИ'!J10="",'Реестр СИ'!G10="Выведено из эксплуатации"),"",IF(AND(((Год*12+2)-(YEAR('Реестр СИ'!J10)*12+MONTH('Реестр СИ'!J10)))&gt;=0,MOD(((Год*12+2)-(YEAR('Реестр СИ'!J10)*12+MONTH('Реестр СИ'!J10))),MAX(1,'Реестр СИ'!H10))=0),DAY('Реестр СИ'!J10),""))</f>
        <v/>
      </c>
      <c r="H10" s="28">
        <f>IF(OR('Реестр СИ'!J10="",'Реестр СИ'!G10="Выведено из эксплуатации"),"",IF(AND(((Год*12+3)-(YEAR('Реестр СИ'!J10)*12+MONTH('Реестр СИ'!J10)))&gt;=0,MOD(((Год*12+3)-(YEAR('Реестр СИ'!J10)*12+MONTH('Реестр СИ'!J10))),MAX(1,'Реестр СИ'!H10))=0),DAY('Реестр СИ'!J10),""))</f>
        <v/>
      </c>
      <c r="I10" s="28">
        <f>IF(OR('Реестр СИ'!J10="",'Реестр СИ'!G10="Выведено из эксплуатации"),"",IF(AND(((Год*12+4)-(YEAR('Реестр СИ'!J10)*12+MONTH('Реестр СИ'!J10)))&gt;=0,MOD(((Год*12+4)-(YEAR('Реестр СИ'!J10)*12+MONTH('Реестр СИ'!J10))),MAX(1,'Реестр СИ'!H10))=0),DAY('Реестр СИ'!J10),""))</f>
        <v/>
      </c>
      <c r="J10" s="28">
        <f>IF(OR('Реестр СИ'!J10="",'Реестр СИ'!G10="Выведено из эксплуатации"),"",IF(AND(((Год*12+5)-(YEAR('Реестр СИ'!J10)*12+MONTH('Реестр СИ'!J10)))&gt;=0,MOD(((Год*12+5)-(YEAR('Реестр СИ'!J10)*12+MONTH('Реестр СИ'!J10))),MAX(1,'Реестр СИ'!H10))=0),DAY('Реестр СИ'!J10),""))</f>
        <v/>
      </c>
      <c r="K10" s="28">
        <f>IF(OR('Реестр СИ'!J10="",'Реестр СИ'!G10="Выведено из эксплуатации"),"",IF(AND(((Год*12+6)-(YEAR('Реестр СИ'!J10)*12+MONTH('Реестр СИ'!J10)))&gt;=0,MOD(((Год*12+6)-(YEAR('Реестр СИ'!J10)*12+MONTH('Реестр СИ'!J10))),MAX(1,'Реестр СИ'!H10))=0),DAY('Реестр СИ'!J10),""))</f>
        <v/>
      </c>
      <c r="L10" s="28">
        <f>IF(OR('Реестр СИ'!J10="",'Реестр СИ'!G10="Выведено из эксплуатации"),"",IF(AND(((Год*12+7)-(YEAR('Реестр СИ'!J10)*12+MONTH('Реестр СИ'!J10)))&gt;=0,MOD(((Год*12+7)-(YEAR('Реестр СИ'!J10)*12+MONTH('Реестр СИ'!J10))),MAX(1,'Реестр СИ'!H10))=0),DAY('Реестр СИ'!J10),""))</f>
        <v/>
      </c>
      <c r="M10" s="28">
        <f>IF(OR('Реестр СИ'!J10="",'Реестр СИ'!G10="Выведено из эксплуатации"),"",IF(AND(((Год*12+8)-(YEAR('Реестр СИ'!J10)*12+MONTH('Реестр СИ'!J10)))&gt;=0,MOD(((Год*12+8)-(YEAR('Реестр СИ'!J10)*12+MONTH('Реестр СИ'!J10))),MAX(1,'Реестр СИ'!H10))=0),DAY('Реестр СИ'!J10),""))</f>
        <v/>
      </c>
      <c r="N10" s="28">
        <f>IF(OR('Реестр СИ'!J10="",'Реестр СИ'!G10="Выведено из эксплуатации"),"",IF(AND(((Год*12+9)-(YEAR('Реестр СИ'!J10)*12+MONTH('Реестр СИ'!J10)))&gt;=0,MOD(((Год*12+9)-(YEAR('Реестр СИ'!J10)*12+MONTH('Реестр СИ'!J10))),MAX(1,'Реестр СИ'!H10))=0),DAY('Реестр СИ'!J10),""))</f>
        <v/>
      </c>
      <c r="O10" s="28">
        <f>IF(OR('Реестр СИ'!J10="",'Реестр СИ'!G10="Выведено из эксплуатации"),"",IF(AND(((Год*12+10)-(YEAR('Реестр СИ'!J10)*12+MONTH('Реестр СИ'!J10)))&gt;=0,MOD(((Год*12+10)-(YEAR('Реестр СИ'!J10)*12+MONTH('Реестр СИ'!J10))),MAX(1,'Реестр СИ'!H10))=0),DAY('Реестр СИ'!J10),""))</f>
        <v/>
      </c>
      <c r="P10" s="28">
        <f>IF(OR('Реестр СИ'!J10="",'Реестр СИ'!G10="Выведено из эксплуатации"),"",IF(AND(((Год*12+11)-(YEAR('Реестр СИ'!J10)*12+MONTH('Реестр СИ'!J10)))&gt;=0,MOD(((Год*12+11)-(YEAR('Реестр СИ'!J10)*12+MONTH('Реестр СИ'!J10))),MAX(1,'Реестр СИ'!H10))=0),DAY('Реестр СИ'!J10),""))</f>
        <v/>
      </c>
      <c r="Q10" s="28">
        <f>IF(OR('Реестр СИ'!J10="",'Реестр СИ'!G10="Выведено из эксплуатации"),"",IF(AND(((Год*12+12)-(YEAR('Реестр СИ'!J10)*12+MONTH('Реестр СИ'!J10)))&gt;=0,MOD(((Год*12+12)-(YEAR('Реестр СИ'!J10)*12+MONTH('Реестр СИ'!J10))),MAX(1,'Реестр СИ'!H10))=0),DAY('Реестр СИ'!J10),""))</f>
        <v/>
      </c>
      <c r="R10" s="29">
        <f>IF('Реестр СИ'!B10="","",COUNT(F10:Q10)*N('Реестр СИ'!N10))</f>
        <v/>
      </c>
    </row>
    <row r="11">
      <c r="A11" s="26">
        <f>IF('Реестр СИ'!B11="","",'Реестр СИ'!A11)</f>
        <v/>
      </c>
      <c r="B11" s="27">
        <f>IF('Реестр СИ'!B11="","",'Реестр СИ'!B11)</f>
        <v/>
      </c>
      <c r="C11" s="26">
        <f>IF('Реестр СИ'!B11="","",'Реестр СИ'!C11)</f>
        <v/>
      </c>
      <c r="D11" s="26">
        <f>IF('Реестр СИ'!B11="","",'Реестр СИ'!E11)</f>
        <v/>
      </c>
      <c r="E11" s="26">
        <f>IF('Реестр СИ'!B11="","",'Реестр СИ'!H11)</f>
        <v/>
      </c>
      <c r="F11" s="28">
        <f>IF(OR('Реестр СИ'!J11="",'Реестр СИ'!G11="Выведено из эксплуатации"),"",IF(AND(((Год*12+1)-(YEAR('Реестр СИ'!J11)*12+MONTH('Реестр СИ'!J11)))&gt;=0,MOD(((Год*12+1)-(YEAR('Реестр СИ'!J11)*12+MONTH('Реестр СИ'!J11))),MAX(1,'Реестр СИ'!H11))=0),DAY('Реестр СИ'!J11),""))</f>
        <v/>
      </c>
      <c r="G11" s="28">
        <f>IF(OR('Реестр СИ'!J11="",'Реестр СИ'!G11="Выведено из эксплуатации"),"",IF(AND(((Год*12+2)-(YEAR('Реестр СИ'!J11)*12+MONTH('Реестр СИ'!J11)))&gt;=0,MOD(((Год*12+2)-(YEAR('Реестр СИ'!J11)*12+MONTH('Реестр СИ'!J11))),MAX(1,'Реестр СИ'!H11))=0),DAY('Реестр СИ'!J11),""))</f>
        <v/>
      </c>
      <c r="H11" s="28">
        <f>IF(OR('Реестр СИ'!J11="",'Реестр СИ'!G11="Выведено из эксплуатации"),"",IF(AND(((Год*12+3)-(YEAR('Реестр СИ'!J11)*12+MONTH('Реестр СИ'!J11)))&gt;=0,MOD(((Год*12+3)-(YEAR('Реестр СИ'!J11)*12+MONTH('Реестр СИ'!J11))),MAX(1,'Реестр СИ'!H11))=0),DAY('Реестр СИ'!J11),""))</f>
        <v/>
      </c>
      <c r="I11" s="28">
        <f>IF(OR('Реестр СИ'!J11="",'Реестр СИ'!G11="Выведено из эксплуатации"),"",IF(AND(((Год*12+4)-(YEAR('Реестр СИ'!J11)*12+MONTH('Реестр СИ'!J11)))&gt;=0,MOD(((Год*12+4)-(YEAR('Реестр СИ'!J11)*12+MONTH('Реестр СИ'!J11))),MAX(1,'Реестр СИ'!H11))=0),DAY('Реестр СИ'!J11),""))</f>
        <v/>
      </c>
      <c r="J11" s="28">
        <f>IF(OR('Реестр СИ'!J11="",'Реестр СИ'!G11="Выведено из эксплуатации"),"",IF(AND(((Год*12+5)-(YEAR('Реестр СИ'!J11)*12+MONTH('Реестр СИ'!J11)))&gt;=0,MOD(((Год*12+5)-(YEAR('Реестр СИ'!J11)*12+MONTH('Реестр СИ'!J11))),MAX(1,'Реестр СИ'!H11))=0),DAY('Реестр СИ'!J11),""))</f>
        <v/>
      </c>
      <c r="K11" s="28">
        <f>IF(OR('Реестр СИ'!J11="",'Реестр СИ'!G11="Выведено из эксплуатации"),"",IF(AND(((Год*12+6)-(YEAR('Реестр СИ'!J11)*12+MONTH('Реестр СИ'!J11)))&gt;=0,MOD(((Год*12+6)-(YEAR('Реестр СИ'!J11)*12+MONTH('Реестр СИ'!J11))),MAX(1,'Реестр СИ'!H11))=0),DAY('Реестр СИ'!J11),""))</f>
        <v/>
      </c>
      <c r="L11" s="28">
        <f>IF(OR('Реестр СИ'!J11="",'Реестр СИ'!G11="Выведено из эксплуатации"),"",IF(AND(((Год*12+7)-(YEAR('Реестр СИ'!J11)*12+MONTH('Реестр СИ'!J11)))&gt;=0,MOD(((Год*12+7)-(YEAR('Реестр СИ'!J11)*12+MONTH('Реестр СИ'!J11))),MAX(1,'Реестр СИ'!H11))=0),DAY('Реестр СИ'!J11),""))</f>
        <v/>
      </c>
      <c r="M11" s="28">
        <f>IF(OR('Реестр СИ'!J11="",'Реестр СИ'!G11="Выведено из эксплуатации"),"",IF(AND(((Год*12+8)-(YEAR('Реестр СИ'!J11)*12+MONTH('Реестр СИ'!J11)))&gt;=0,MOD(((Год*12+8)-(YEAR('Реестр СИ'!J11)*12+MONTH('Реестр СИ'!J11))),MAX(1,'Реестр СИ'!H11))=0),DAY('Реестр СИ'!J11),""))</f>
        <v/>
      </c>
      <c r="N11" s="28">
        <f>IF(OR('Реестр СИ'!J11="",'Реестр СИ'!G11="Выведено из эксплуатации"),"",IF(AND(((Год*12+9)-(YEAR('Реестр СИ'!J11)*12+MONTH('Реестр СИ'!J11)))&gt;=0,MOD(((Год*12+9)-(YEAR('Реестр СИ'!J11)*12+MONTH('Реестр СИ'!J11))),MAX(1,'Реестр СИ'!H11))=0),DAY('Реестр СИ'!J11),""))</f>
        <v/>
      </c>
      <c r="O11" s="28">
        <f>IF(OR('Реестр СИ'!J11="",'Реестр СИ'!G11="Выведено из эксплуатации"),"",IF(AND(((Год*12+10)-(YEAR('Реестр СИ'!J11)*12+MONTH('Реестр СИ'!J11)))&gt;=0,MOD(((Год*12+10)-(YEAR('Реестр СИ'!J11)*12+MONTH('Реестр СИ'!J11))),MAX(1,'Реестр СИ'!H11))=0),DAY('Реестр СИ'!J11),""))</f>
        <v/>
      </c>
      <c r="P11" s="28">
        <f>IF(OR('Реестр СИ'!J11="",'Реестр СИ'!G11="Выведено из эксплуатации"),"",IF(AND(((Год*12+11)-(YEAR('Реестр СИ'!J11)*12+MONTH('Реестр СИ'!J11)))&gt;=0,MOD(((Год*12+11)-(YEAR('Реестр СИ'!J11)*12+MONTH('Реестр СИ'!J11))),MAX(1,'Реестр СИ'!H11))=0),DAY('Реестр СИ'!J11),""))</f>
        <v/>
      </c>
      <c r="Q11" s="28">
        <f>IF(OR('Реестр СИ'!J11="",'Реестр СИ'!G11="Выведено из эксплуатации"),"",IF(AND(((Год*12+12)-(YEAR('Реестр СИ'!J11)*12+MONTH('Реестр СИ'!J11)))&gt;=0,MOD(((Год*12+12)-(YEAR('Реестр СИ'!J11)*12+MONTH('Реестр СИ'!J11))),MAX(1,'Реестр СИ'!H11))=0),DAY('Реестр СИ'!J11),""))</f>
        <v/>
      </c>
      <c r="R11" s="29">
        <f>IF('Реестр СИ'!B11="","",COUNT(F11:Q11)*N('Реестр СИ'!N11))</f>
        <v/>
      </c>
    </row>
    <row r="12">
      <c r="A12" s="26">
        <f>IF('Реестр СИ'!B12="","",'Реестр СИ'!A12)</f>
        <v/>
      </c>
      <c r="B12" s="27">
        <f>IF('Реестр СИ'!B12="","",'Реестр СИ'!B12)</f>
        <v/>
      </c>
      <c r="C12" s="26">
        <f>IF('Реестр СИ'!B12="","",'Реестр СИ'!C12)</f>
        <v/>
      </c>
      <c r="D12" s="26">
        <f>IF('Реестр СИ'!B12="","",'Реестр СИ'!E12)</f>
        <v/>
      </c>
      <c r="E12" s="26">
        <f>IF('Реестр СИ'!B12="","",'Реестр СИ'!H12)</f>
        <v/>
      </c>
      <c r="F12" s="28">
        <f>IF(OR('Реестр СИ'!J12="",'Реестр СИ'!G12="Выведено из эксплуатации"),"",IF(AND(((Год*12+1)-(YEAR('Реестр СИ'!J12)*12+MONTH('Реестр СИ'!J12)))&gt;=0,MOD(((Год*12+1)-(YEAR('Реестр СИ'!J12)*12+MONTH('Реестр СИ'!J12))),MAX(1,'Реестр СИ'!H12))=0),DAY('Реестр СИ'!J12),""))</f>
        <v/>
      </c>
      <c r="G12" s="28">
        <f>IF(OR('Реестр СИ'!J12="",'Реестр СИ'!G12="Выведено из эксплуатации"),"",IF(AND(((Год*12+2)-(YEAR('Реестр СИ'!J12)*12+MONTH('Реестр СИ'!J12)))&gt;=0,MOD(((Год*12+2)-(YEAR('Реестр СИ'!J12)*12+MONTH('Реестр СИ'!J12))),MAX(1,'Реестр СИ'!H12))=0),DAY('Реестр СИ'!J12),""))</f>
        <v/>
      </c>
      <c r="H12" s="28">
        <f>IF(OR('Реестр СИ'!J12="",'Реестр СИ'!G12="Выведено из эксплуатации"),"",IF(AND(((Год*12+3)-(YEAR('Реестр СИ'!J12)*12+MONTH('Реестр СИ'!J12)))&gt;=0,MOD(((Год*12+3)-(YEAR('Реестр СИ'!J12)*12+MONTH('Реестр СИ'!J12))),MAX(1,'Реестр СИ'!H12))=0),DAY('Реестр СИ'!J12),""))</f>
        <v/>
      </c>
      <c r="I12" s="28">
        <f>IF(OR('Реестр СИ'!J12="",'Реестр СИ'!G12="Выведено из эксплуатации"),"",IF(AND(((Год*12+4)-(YEAR('Реестр СИ'!J12)*12+MONTH('Реестр СИ'!J12)))&gt;=0,MOD(((Год*12+4)-(YEAR('Реестр СИ'!J12)*12+MONTH('Реестр СИ'!J12))),MAX(1,'Реестр СИ'!H12))=0),DAY('Реестр СИ'!J12),""))</f>
        <v/>
      </c>
      <c r="J12" s="28">
        <f>IF(OR('Реестр СИ'!J12="",'Реестр СИ'!G12="Выведено из эксплуатации"),"",IF(AND(((Год*12+5)-(YEAR('Реестр СИ'!J12)*12+MONTH('Реестр СИ'!J12)))&gt;=0,MOD(((Год*12+5)-(YEAR('Реестр СИ'!J12)*12+MONTH('Реестр СИ'!J12))),MAX(1,'Реестр СИ'!H12))=0),DAY('Реестр СИ'!J12),""))</f>
        <v/>
      </c>
      <c r="K12" s="28">
        <f>IF(OR('Реестр СИ'!J12="",'Реестр СИ'!G12="Выведено из эксплуатации"),"",IF(AND(((Год*12+6)-(YEAR('Реестр СИ'!J12)*12+MONTH('Реестр СИ'!J12)))&gt;=0,MOD(((Год*12+6)-(YEAR('Реестр СИ'!J12)*12+MONTH('Реестр СИ'!J12))),MAX(1,'Реестр СИ'!H12))=0),DAY('Реестр СИ'!J12),""))</f>
        <v/>
      </c>
      <c r="L12" s="28">
        <f>IF(OR('Реестр СИ'!J12="",'Реестр СИ'!G12="Выведено из эксплуатации"),"",IF(AND(((Год*12+7)-(YEAR('Реестр СИ'!J12)*12+MONTH('Реестр СИ'!J12)))&gt;=0,MOD(((Год*12+7)-(YEAR('Реестр СИ'!J12)*12+MONTH('Реестр СИ'!J12))),MAX(1,'Реестр СИ'!H12))=0),DAY('Реестр СИ'!J12),""))</f>
        <v/>
      </c>
      <c r="M12" s="28">
        <f>IF(OR('Реестр СИ'!J12="",'Реестр СИ'!G12="Выведено из эксплуатации"),"",IF(AND(((Год*12+8)-(YEAR('Реестр СИ'!J12)*12+MONTH('Реестр СИ'!J12)))&gt;=0,MOD(((Год*12+8)-(YEAR('Реестр СИ'!J12)*12+MONTH('Реестр СИ'!J12))),MAX(1,'Реестр СИ'!H12))=0),DAY('Реестр СИ'!J12),""))</f>
        <v/>
      </c>
      <c r="N12" s="28">
        <f>IF(OR('Реестр СИ'!J12="",'Реестр СИ'!G12="Выведено из эксплуатации"),"",IF(AND(((Год*12+9)-(YEAR('Реестр СИ'!J12)*12+MONTH('Реестр СИ'!J12)))&gt;=0,MOD(((Год*12+9)-(YEAR('Реестр СИ'!J12)*12+MONTH('Реестр СИ'!J12))),MAX(1,'Реестр СИ'!H12))=0),DAY('Реестр СИ'!J12),""))</f>
        <v/>
      </c>
      <c r="O12" s="28">
        <f>IF(OR('Реестр СИ'!J12="",'Реестр СИ'!G12="Выведено из эксплуатации"),"",IF(AND(((Год*12+10)-(YEAR('Реестр СИ'!J12)*12+MONTH('Реестр СИ'!J12)))&gt;=0,MOD(((Год*12+10)-(YEAR('Реестр СИ'!J12)*12+MONTH('Реестр СИ'!J12))),MAX(1,'Реестр СИ'!H12))=0),DAY('Реестр СИ'!J12),""))</f>
        <v/>
      </c>
      <c r="P12" s="28">
        <f>IF(OR('Реестр СИ'!J12="",'Реестр СИ'!G12="Выведено из эксплуатации"),"",IF(AND(((Год*12+11)-(YEAR('Реестр СИ'!J12)*12+MONTH('Реестр СИ'!J12)))&gt;=0,MOD(((Год*12+11)-(YEAR('Реестр СИ'!J12)*12+MONTH('Реестр СИ'!J12))),MAX(1,'Реестр СИ'!H12))=0),DAY('Реестр СИ'!J12),""))</f>
        <v/>
      </c>
      <c r="Q12" s="28">
        <f>IF(OR('Реестр СИ'!J12="",'Реестр СИ'!G12="Выведено из эксплуатации"),"",IF(AND(((Год*12+12)-(YEAR('Реестр СИ'!J12)*12+MONTH('Реестр СИ'!J12)))&gt;=0,MOD(((Год*12+12)-(YEAR('Реестр СИ'!J12)*12+MONTH('Реестр СИ'!J12))),MAX(1,'Реестр СИ'!H12))=0),DAY('Реестр СИ'!J12),""))</f>
        <v/>
      </c>
      <c r="R12" s="29">
        <f>IF('Реестр СИ'!B12="","",COUNT(F12:Q12)*N('Реестр СИ'!N12))</f>
        <v/>
      </c>
    </row>
    <row r="13">
      <c r="A13" s="26">
        <f>IF('Реестр СИ'!B13="","",'Реестр СИ'!A13)</f>
        <v/>
      </c>
      <c r="B13" s="27">
        <f>IF('Реестр СИ'!B13="","",'Реестр СИ'!B13)</f>
        <v/>
      </c>
      <c r="C13" s="26">
        <f>IF('Реестр СИ'!B13="","",'Реестр СИ'!C13)</f>
        <v/>
      </c>
      <c r="D13" s="26">
        <f>IF('Реестр СИ'!B13="","",'Реестр СИ'!E13)</f>
        <v/>
      </c>
      <c r="E13" s="26">
        <f>IF('Реестр СИ'!B13="","",'Реестр СИ'!H13)</f>
        <v/>
      </c>
      <c r="F13" s="28">
        <f>IF(OR('Реестр СИ'!J13="",'Реестр СИ'!G13="Выведено из эксплуатации"),"",IF(AND(((Год*12+1)-(YEAR('Реестр СИ'!J13)*12+MONTH('Реестр СИ'!J13)))&gt;=0,MOD(((Год*12+1)-(YEAR('Реестр СИ'!J13)*12+MONTH('Реестр СИ'!J13))),MAX(1,'Реестр СИ'!H13))=0),DAY('Реестр СИ'!J13),""))</f>
        <v/>
      </c>
      <c r="G13" s="28">
        <f>IF(OR('Реестр СИ'!J13="",'Реестр СИ'!G13="Выведено из эксплуатации"),"",IF(AND(((Год*12+2)-(YEAR('Реестр СИ'!J13)*12+MONTH('Реестр СИ'!J13)))&gt;=0,MOD(((Год*12+2)-(YEAR('Реестр СИ'!J13)*12+MONTH('Реестр СИ'!J13))),MAX(1,'Реестр СИ'!H13))=0),DAY('Реестр СИ'!J13),""))</f>
        <v/>
      </c>
      <c r="H13" s="28">
        <f>IF(OR('Реестр СИ'!J13="",'Реестр СИ'!G13="Выведено из эксплуатации"),"",IF(AND(((Год*12+3)-(YEAR('Реестр СИ'!J13)*12+MONTH('Реестр СИ'!J13)))&gt;=0,MOD(((Год*12+3)-(YEAR('Реестр СИ'!J13)*12+MONTH('Реестр СИ'!J13))),MAX(1,'Реестр СИ'!H13))=0),DAY('Реестр СИ'!J13),""))</f>
        <v/>
      </c>
      <c r="I13" s="28">
        <f>IF(OR('Реестр СИ'!J13="",'Реестр СИ'!G13="Выведено из эксплуатации"),"",IF(AND(((Год*12+4)-(YEAR('Реестр СИ'!J13)*12+MONTH('Реестр СИ'!J13)))&gt;=0,MOD(((Год*12+4)-(YEAR('Реестр СИ'!J13)*12+MONTH('Реестр СИ'!J13))),MAX(1,'Реестр СИ'!H13))=0),DAY('Реестр СИ'!J13),""))</f>
        <v/>
      </c>
      <c r="J13" s="28">
        <f>IF(OR('Реестр СИ'!J13="",'Реестр СИ'!G13="Выведено из эксплуатации"),"",IF(AND(((Год*12+5)-(YEAR('Реестр СИ'!J13)*12+MONTH('Реестр СИ'!J13)))&gt;=0,MOD(((Год*12+5)-(YEAR('Реестр СИ'!J13)*12+MONTH('Реестр СИ'!J13))),MAX(1,'Реестр СИ'!H13))=0),DAY('Реестр СИ'!J13),""))</f>
        <v/>
      </c>
      <c r="K13" s="28">
        <f>IF(OR('Реестр СИ'!J13="",'Реестр СИ'!G13="Выведено из эксплуатации"),"",IF(AND(((Год*12+6)-(YEAR('Реестр СИ'!J13)*12+MONTH('Реестр СИ'!J13)))&gt;=0,MOD(((Год*12+6)-(YEAR('Реестр СИ'!J13)*12+MONTH('Реестр СИ'!J13))),MAX(1,'Реестр СИ'!H13))=0),DAY('Реестр СИ'!J13),""))</f>
        <v/>
      </c>
      <c r="L13" s="28">
        <f>IF(OR('Реестр СИ'!J13="",'Реестр СИ'!G13="Выведено из эксплуатации"),"",IF(AND(((Год*12+7)-(YEAR('Реестр СИ'!J13)*12+MONTH('Реестр СИ'!J13)))&gt;=0,MOD(((Год*12+7)-(YEAR('Реестр СИ'!J13)*12+MONTH('Реестр СИ'!J13))),MAX(1,'Реестр СИ'!H13))=0),DAY('Реестр СИ'!J13),""))</f>
        <v/>
      </c>
      <c r="M13" s="28">
        <f>IF(OR('Реестр СИ'!J13="",'Реестр СИ'!G13="Выведено из эксплуатации"),"",IF(AND(((Год*12+8)-(YEAR('Реестр СИ'!J13)*12+MONTH('Реестр СИ'!J13)))&gt;=0,MOD(((Год*12+8)-(YEAR('Реестр СИ'!J13)*12+MONTH('Реестр СИ'!J13))),MAX(1,'Реестр СИ'!H13))=0),DAY('Реестр СИ'!J13),""))</f>
        <v/>
      </c>
      <c r="N13" s="28">
        <f>IF(OR('Реестр СИ'!J13="",'Реестр СИ'!G13="Выведено из эксплуатации"),"",IF(AND(((Год*12+9)-(YEAR('Реестр СИ'!J13)*12+MONTH('Реестр СИ'!J13)))&gt;=0,MOD(((Год*12+9)-(YEAR('Реестр СИ'!J13)*12+MONTH('Реестр СИ'!J13))),MAX(1,'Реестр СИ'!H13))=0),DAY('Реестр СИ'!J13),""))</f>
        <v/>
      </c>
      <c r="O13" s="28">
        <f>IF(OR('Реестр СИ'!J13="",'Реестр СИ'!G13="Выведено из эксплуатации"),"",IF(AND(((Год*12+10)-(YEAR('Реестр СИ'!J13)*12+MONTH('Реестр СИ'!J13)))&gt;=0,MOD(((Год*12+10)-(YEAR('Реестр СИ'!J13)*12+MONTH('Реестр СИ'!J13))),MAX(1,'Реестр СИ'!H13))=0),DAY('Реестр СИ'!J13),""))</f>
        <v/>
      </c>
      <c r="P13" s="28">
        <f>IF(OR('Реестр СИ'!J13="",'Реестр СИ'!G13="Выведено из эксплуатации"),"",IF(AND(((Год*12+11)-(YEAR('Реестр СИ'!J13)*12+MONTH('Реестр СИ'!J13)))&gt;=0,MOD(((Год*12+11)-(YEAR('Реестр СИ'!J13)*12+MONTH('Реестр СИ'!J13))),MAX(1,'Реестр СИ'!H13))=0),DAY('Реестр СИ'!J13),""))</f>
        <v/>
      </c>
      <c r="Q13" s="28">
        <f>IF(OR('Реестр СИ'!J13="",'Реестр СИ'!G13="Выведено из эксплуатации"),"",IF(AND(((Год*12+12)-(YEAR('Реестр СИ'!J13)*12+MONTH('Реестр СИ'!J13)))&gt;=0,MOD(((Год*12+12)-(YEAR('Реестр СИ'!J13)*12+MONTH('Реестр СИ'!J13))),MAX(1,'Реестр СИ'!H13))=0),DAY('Реестр СИ'!J13),""))</f>
        <v/>
      </c>
      <c r="R13" s="29">
        <f>IF('Реестр СИ'!B13="","",COUNT(F13:Q13)*N('Реестр СИ'!N13))</f>
        <v/>
      </c>
    </row>
    <row r="14">
      <c r="A14" s="26">
        <f>IF('Реестр СИ'!B14="","",'Реестр СИ'!A14)</f>
        <v/>
      </c>
      <c r="B14" s="27">
        <f>IF('Реестр СИ'!B14="","",'Реестр СИ'!B14)</f>
        <v/>
      </c>
      <c r="C14" s="26">
        <f>IF('Реестр СИ'!B14="","",'Реестр СИ'!C14)</f>
        <v/>
      </c>
      <c r="D14" s="26">
        <f>IF('Реестр СИ'!B14="","",'Реестр СИ'!E14)</f>
        <v/>
      </c>
      <c r="E14" s="26">
        <f>IF('Реестр СИ'!B14="","",'Реестр СИ'!H14)</f>
        <v/>
      </c>
      <c r="F14" s="28">
        <f>IF(OR('Реестр СИ'!J14="",'Реестр СИ'!G14="Выведено из эксплуатации"),"",IF(AND(((Год*12+1)-(YEAR('Реестр СИ'!J14)*12+MONTH('Реестр СИ'!J14)))&gt;=0,MOD(((Год*12+1)-(YEAR('Реестр СИ'!J14)*12+MONTH('Реестр СИ'!J14))),MAX(1,'Реестр СИ'!H14))=0),DAY('Реестр СИ'!J14),""))</f>
        <v/>
      </c>
      <c r="G14" s="28">
        <f>IF(OR('Реестр СИ'!J14="",'Реестр СИ'!G14="Выведено из эксплуатации"),"",IF(AND(((Год*12+2)-(YEAR('Реестр СИ'!J14)*12+MONTH('Реестр СИ'!J14)))&gt;=0,MOD(((Год*12+2)-(YEAR('Реестр СИ'!J14)*12+MONTH('Реестр СИ'!J14))),MAX(1,'Реестр СИ'!H14))=0),DAY('Реестр СИ'!J14),""))</f>
        <v/>
      </c>
      <c r="H14" s="28">
        <f>IF(OR('Реестр СИ'!J14="",'Реестр СИ'!G14="Выведено из эксплуатации"),"",IF(AND(((Год*12+3)-(YEAR('Реестр СИ'!J14)*12+MONTH('Реестр СИ'!J14)))&gt;=0,MOD(((Год*12+3)-(YEAR('Реестр СИ'!J14)*12+MONTH('Реестр СИ'!J14))),MAX(1,'Реестр СИ'!H14))=0),DAY('Реестр СИ'!J14),""))</f>
        <v/>
      </c>
      <c r="I14" s="28">
        <f>IF(OR('Реестр СИ'!J14="",'Реестр СИ'!G14="Выведено из эксплуатации"),"",IF(AND(((Год*12+4)-(YEAR('Реестр СИ'!J14)*12+MONTH('Реестр СИ'!J14)))&gt;=0,MOD(((Год*12+4)-(YEAR('Реестр СИ'!J14)*12+MONTH('Реестр СИ'!J14))),MAX(1,'Реестр СИ'!H14))=0),DAY('Реестр СИ'!J14),""))</f>
        <v/>
      </c>
      <c r="J14" s="28">
        <f>IF(OR('Реестр СИ'!J14="",'Реестр СИ'!G14="Выведено из эксплуатации"),"",IF(AND(((Год*12+5)-(YEAR('Реестр СИ'!J14)*12+MONTH('Реестр СИ'!J14)))&gt;=0,MOD(((Год*12+5)-(YEAR('Реестр СИ'!J14)*12+MONTH('Реестр СИ'!J14))),MAX(1,'Реестр СИ'!H14))=0),DAY('Реестр СИ'!J14),""))</f>
        <v/>
      </c>
      <c r="K14" s="28">
        <f>IF(OR('Реестр СИ'!J14="",'Реестр СИ'!G14="Выведено из эксплуатации"),"",IF(AND(((Год*12+6)-(YEAR('Реестр СИ'!J14)*12+MONTH('Реестр СИ'!J14)))&gt;=0,MOD(((Год*12+6)-(YEAR('Реестр СИ'!J14)*12+MONTH('Реестр СИ'!J14))),MAX(1,'Реестр СИ'!H14))=0),DAY('Реестр СИ'!J14),""))</f>
        <v/>
      </c>
      <c r="L14" s="28">
        <f>IF(OR('Реестр СИ'!J14="",'Реестр СИ'!G14="Выведено из эксплуатации"),"",IF(AND(((Год*12+7)-(YEAR('Реестр СИ'!J14)*12+MONTH('Реестр СИ'!J14)))&gt;=0,MOD(((Год*12+7)-(YEAR('Реестр СИ'!J14)*12+MONTH('Реестр СИ'!J14))),MAX(1,'Реестр СИ'!H14))=0),DAY('Реестр СИ'!J14),""))</f>
        <v/>
      </c>
      <c r="M14" s="28">
        <f>IF(OR('Реестр СИ'!J14="",'Реестр СИ'!G14="Выведено из эксплуатации"),"",IF(AND(((Год*12+8)-(YEAR('Реестр СИ'!J14)*12+MONTH('Реестр СИ'!J14)))&gt;=0,MOD(((Год*12+8)-(YEAR('Реестр СИ'!J14)*12+MONTH('Реестр СИ'!J14))),MAX(1,'Реестр СИ'!H14))=0),DAY('Реестр СИ'!J14),""))</f>
        <v/>
      </c>
      <c r="N14" s="28">
        <f>IF(OR('Реестр СИ'!J14="",'Реестр СИ'!G14="Выведено из эксплуатации"),"",IF(AND(((Год*12+9)-(YEAR('Реестр СИ'!J14)*12+MONTH('Реестр СИ'!J14)))&gt;=0,MOD(((Год*12+9)-(YEAR('Реестр СИ'!J14)*12+MONTH('Реестр СИ'!J14))),MAX(1,'Реестр СИ'!H14))=0),DAY('Реестр СИ'!J14),""))</f>
        <v/>
      </c>
      <c r="O14" s="28">
        <f>IF(OR('Реестр СИ'!J14="",'Реестр СИ'!G14="Выведено из эксплуатации"),"",IF(AND(((Год*12+10)-(YEAR('Реестр СИ'!J14)*12+MONTH('Реестр СИ'!J14)))&gt;=0,MOD(((Год*12+10)-(YEAR('Реестр СИ'!J14)*12+MONTH('Реестр СИ'!J14))),MAX(1,'Реестр СИ'!H14))=0),DAY('Реестр СИ'!J14),""))</f>
        <v/>
      </c>
      <c r="P14" s="28">
        <f>IF(OR('Реестр СИ'!J14="",'Реестр СИ'!G14="Выведено из эксплуатации"),"",IF(AND(((Год*12+11)-(YEAR('Реестр СИ'!J14)*12+MONTH('Реестр СИ'!J14)))&gt;=0,MOD(((Год*12+11)-(YEAR('Реестр СИ'!J14)*12+MONTH('Реестр СИ'!J14))),MAX(1,'Реестр СИ'!H14))=0),DAY('Реестр СИ'!J14),""))</f>
        <v/>
      </c>
      <c r="Q14" s="28">
        <f>IF(OR('Реестр СИ'!J14="",'Реестр СИ'!G14="Выведено из эксплуатации"),"",IF(AND(((Год*12+12)-(YEAR('Реестр СИ'!J14)*12+MONTH('Реестр СИ'!J14)))&gt;=0,MOD(((Год*12+12)-(YEAR('Реестр СИ'!J14)*12+MONTH('Реестр СИ'!J14))),MAX(1,'Реестр СИ'!H14))=0),DAY('Реестр СИ'!J14),""))</f>
        <v/>
      </c>
      <c r="R14" s="29">
        <f>IF('Реестр СИ'!B14="","",COUNT(F14:Q14)*N('Реестр СИ'!N14))</f>
        <v/>
      </c>
    </row>
    <row r="15">
      <c r="A15" s="26">
        <f>IF('Реестр СИ'!B15="","",'Реестр СИ'!A15)</f>
        <v/>
      </c>
      <c r="B15" s="27">
        <f>IF('Реестр СИ'!B15="","",'Реестр СИ'!B15)</f>
        <v/>
      </c>
      <c r="C15" s="26">
        <f>IF('Реестр СИ'!B15="","",'Реестр СИ'!C15)</f>
        <v/>
      </c>
      <c r="D15" s="26">
        <f>IF('Реестр СИ'!B15="","",'Реестр СИ'!E15)</f>
        <v/>
      </c>
      <c r="E15" s="26">
        <f>IF('Реестр СИ'!B15="","",'Реестр СИ'!H15)</f>
        <v/>
      </c>
      <c r="F15" s="28">
        <f>IF(OR('Реестр СИ'!J15="",'Реестр СИ'!G15="Выведено из эксплуатации"),"",IF(AND(((Год*12+1)-(YEAR('Реестр СИ'!J15)*12+MONTH('Реестр СИ'!J15)))&gt;=0,MOD(((Год*12+1)-(YEAR('Реестр СИ'!J15)*12+MONTH('Реестр СИ'!J15))),MAX(1,'Реестр СИ'!H15))=0),DAY('Реестр СИ'!J15),""))</f>
        <v/>
      </c>
      <c r="G15" s="28">
        <f>IF(OR('Реестр СИ'!J15="",'Реестр СИ'!G15="Выведено из эксплуатации"),"",IF(AND(((Год*12+2)-(YEAR('Реестр СИ'!J15)*12+MONTH('Реестр СИ'!J15)))&gt;=0,MOD(((Год*12+2)-(YEAR('Реестр СИ'!J15)*12+MONTH('Реестр СИ'!J15))),MAX(1,'Реестр СИ'!H15))=0),DAY('Реестр СИ'!J15),""))</f>
        <v/>
      </c>
      <c r="H15" s="28">
        <f>IF(OR('Реестр СИ'!J15="",'Реестр СИ'!G15="Выведено из эксплуатации"),"",IF(AND(((Год*12+3)-(YEAR('Реестр СИ'!J15)*12+MONTH('Реестр СИ'!J15)))&gt;=0,MOD(((Год*12+3)-(YEAR('Реестр СИ'!J15)*12+MONTH('Реестр СИ'!J15))),MAX(1,'Реестр СИ'!H15))=0),DAY('Реестр СИ'!J15),""))</f>
        <v/>
      </c>
      <c r="I15" s="28">
        <f>IF(OR('Реестр СИ'!J15="",'Реестр СИ'!G15="Выведено из эксплуатации"),"",IF(AND(((Год*12+4)-(YEAR('Реестр СИ'!J15)*12+MONTH('Реестр СИ'!J15)))&gt;=0,MOD(((Год*12+4)-(YEAR('Реестр СИ'!J15)*12+MONTH('Реестр СИ'!J15))),MAX(1,'Реестр СИ'!H15))=0),DAY('Реестр СИ'!J15),""))</f>
        <v/>
      </c>
      <c r="J15" s="28">
        <f>IF(OR('Реестр СИ'!J15="",'Реестр СИ'!G15="Выведено из эксплуатации"),"",IF(AND(((Год*12+5)-(YEAR('Реестр СИ'!J15)*12+MONTH('Реестр СИ'!J15)))&gt;=0,MOD(((Год*12+5)-(YEAR('Реестр СИ'!J15)*12+MONTH('Реестр СИ'!J15))),MAX(1,'Реестр СИ'!H15))=0),DAY('Реестр СИ'!J15),""))</f>
        <v/>
      </c>
      <c r="K15" s="28">
        <f>IF(OR('Реестр СИ'!J15="",'Реестр СИ'!G15="Выведено из эксплуатации"),"",IF(AND(((Год*12+6)-(YEAR('Реестр СИ'!J15)*12+MONTH('Реестр СИ'!J15)))&gt;=0,MOD(((Год*12+6)-(YEAR('Реестр СИ'!J15)*12+MONTH('Реестр СИ'!J15))),MAX(1,'Реестр СИ'!H15))=0),DAY('Реестр СИ'!J15),""))</f>
        <v/>
      </c>
      <c r="L15" s="28">
        <f>IF(OR('Реестр СИ'!J15="",'Реестр СИ'!G15="Выведено из эксплуатации"),"",IF(AND(((Год*12+7)-(YEAR('Реестр СИ'!J15)*12+MONTH('Реестр СИ'!J15)))&gt;=0,MOD(((Год*12+7)-(YEAR('Реестр СИ'!J15)*12+MONTH('Реестр СИ'!J15))),MAX(1,'Реестр СИ'!H15))=0),DAY('Реестр СИ'!J15),""))</f>
        <v/>
      </c>
      <c r="M15" s="28">
        <f>IF(OR('Реестр СИ'!J15="",'Реестр СИ'!G15="Выведено из эксплуатации"),"",IF(AND(((Год*12+8)-(YEAR('Реестр СИ'!J15)*12+MONTH('Реестр СИ'!J15)))&gt;=0,MOD(((Год*12+8)-(YEAR('Реестр СИ'!J15)*12+MONTH('Реестр СИ'!J15))),MAX(1,'Реестр СИ'!H15))=0),DAY('Реестр СИ'!J15),""))</f>
        <v/>
      </c>
      <c r="N15" s="28">
        <f>IF(OR('Реестр СИ'!J15="",'Реестр СИ'!G15="Выведено из эксплуатации"),"",IF(AND(((Год*12+9)-(YEAR('Реестр СИ'!J15)*12+MONTH('Реестр СИ'!J15)))&gt;=0,MOD(((Год*12+9)-(YEAR('Реестр СИ'!J15)*12+MONTH('Реестр СИ'!J15))),MAX(1,'Реестр СИ'!H15))=0),DAY('Реестр СИ'!J15),""))</f>
        <v/>
      </c>
      <c r="O15" s="28">
        <f>IF(OR('Реестр СИ'!J15="",'Реестр СИ'!G15="Выведено из эксплуатации"),"",IF(AND(((Год*12+10)-(YEAR('Реестр СИ'!J15)*12+MONTH('Реестр СИ'!J15)))&gt;=0,MOD(((Год*12+10)-(YEAR('Реестр СИ'!J15)*12+MONTH('Реестр СИ'!J15))),MAX(1,'Реестр СИ'!H15))=0),DAY('Реестр СИ'!J15),""))</f>
        <v/>
      </c>
      <c r="P15" s="28">
        <f>IF(OR('Реестр СИ'!J15="",'Реестр СИ'!G15="Выведено из эксплуатации"),"",IF(AND(((Год*12+11)-(YEAR('Реестр СИ'!J15)*12+MONTH('Реестр СИ'!J15)))&gt;=0,MOD(((Год*12+11)-(YEAR('Реестр СИ'!J15)*12+MONTH('Реестр СИ'!J15))),MAX(1,'Реестр СИ'!H15))=0),DAY('Реестр СИ'!J15),""))</f>
        <v/>
      </c>
      <c r="Q15" s="28">
        <f>IF(OR('Реестр СИ'!J15="",'Реестр СИ'!G15="Выведено из эксплуатации"),"",IF(AND(((Год*12+12)-(YEAR('Реестр СИ'!J15)*12+MONTH('Реестр СИ'!J15)))&gt;=0,MOD(((Год*12+12)-(YEAR('Реестр СИ'!J15)*12+MONTH('Реестр СИ'!J15))),MAX(1,'Реестр СИ'!H15))=0),DAY('Реестр СИ'!J15),""))</f>
        <v/>
      </c>
      <c r="R15" s="29">
        <f>IF('Реестр СИ'!B15="","",COUNT(F15:Q15)*N('Реестр СИ'!N15))</f>
        <v/>
      </c>
    </row>
    <row r="16">
      <c r="A16" s="26">
        <f>IF('Реестр СИ'!B16="","",'Реестр СИ'!A16)</f>
        <v/>
      </c>
      <c r="B16" s="27">
        <f>IF('Реестр СИ'!B16="","",'Реестр СИ'!B16)</f>
        <v/>
      </c>
      <c r="C16" s="26">
        <f>IF('Реестр СИ'!B16="","",'Реестр СИ'!C16)</f>
        <v/>
      </c>
      <c r="D16" s="26">
        <f>IF('Реестр СИ'!B16="","",'Реестр СИ'!E16)</f>
        <v/>
      </c>
      <c r="E16" s="26">
        <f>IF('Реестр СИ'!B16="","",'Реестр СИ'!H16)</f>
        <v/>
      </c>
      <c r="F16" s="28">
        <f>IF(OR('Реестр СИ'!J16="",'Реестр СИ'!G16="Выведено из эксплуатации"),"",IF(AND(((Год*12+1)-(YEAR('Реестр СИ'!J16)*12+MONTH('Реестр СИ'!J16)))&gt;=0,MOD(((Год*12+1)-(YEAR('Реестр СИ'!J16)*12+MONTH('Реестр СИ'!J16))),MAX(1,'Реестр СИ'!H16))=0),DAY('Реестр СИ'!J16),""))</f>
        <v/>
      </c>
      <c r="G16" s="28">
        <f>IF(OR('Реестр СИ'!J16="",'Реестр СИ'!G16="Выведено из эксплуатации"),"",IF(AND(((Год*12+2)-(YEAR('Реестр СИ'!J16)*12+MONTH('Реестр СИ'!J16)))&gt;=0,MOD(((Год*12+2)-(YEAR('Реестр СИ'!J16)*12+MONTH('Реестр СИ'!J16))),MAX(1,'Реестр СИ'!H16))=0),DAY('Реестр СИ'!J16),""))</f>
        <v/>
      </c>
      <c r="H16" s="28">
        <f>IF(OR('Реестр СИ'!J16="",'Реестр СИ'!G16="Выведено из эксплуатации"),"",IF(AND(((Год*12+3)-(YEAR('Реестр СИ'!J16)*12+MONTH('Реестр СИ'!J16)))&gt;=0,MOD(((Год*12+3)-(YEAR('Реестр СИ'!J16)*12+MONTH('Реестр СИ'!J16))),MAX(1,'Реестр СИ'!H16))=0),DAY('Реестр СИ'!J16),""))</f>
        <v/>
      </c>
      <c r="I16" s="28">
        <f>IF(OR('Реестр СИ'!J16="",'Реестр СИ'!G16="Выведено из эксплуатации"),"",IF(AND(((Год*12+4)-(YEAR('Реестр СИ'!J16)*12+MONTH('Реестр СИ'!J16)))&gt;=0,MOD(((Год*12+4)-(YEAR('Реестр СИ'!J16)*12+MONTH('Реестр СИ'!J16))),MAX(1,'Реестр СИ'!H16))=0),DAY('Реестр СИ'!J16),""))</f>
        <v/>
      </c>
      <c r="J16" s="28">
        <f>IF(OR('Реестр СИ'!J16="",'Реестр СИ'!G16="Выведено из эксплуатации"),"",IF(AND(((Год*12+5)-(YEAR('Реестр СИ'!J16)*12+MONTH('Реестр СИ'!J16)))&gt;=0,MOD(((Год*12+5)-(YEAR('Реестр СИ'!J16)*12+MONTH('Реестр СИ'!J16))),MAX(1,'Реестр СИ'!H16))=0),DAY('Реестр СИ'!J16),""))</f>
        <v/>
      </c>
      <c r="K16" s="28">
        <f>IF(OR('Реестр СИ'!J16="",'Реестр СИ'!G16="Выведено из эксплуатации"),"",IF(AND(((Год*12+6)-(YEAR('Реестр СИ'!J16)*12+MONTH('Реестр СИ'!J16)))&gt;=0,MOD(((Год*12+6)-(YEAR('Реестр СИ'!J16)*12+MONTH('Реестр СИ'!J16))),MAX(1,'Реестр СИ'!H16))=0),DAY('Реестр СИ'!J16),""))</f>
        <v/>
      </c>
      <c r="L16" s="28">
        <f>IF(OR('Реестр СИ'!J16="",'Реестр СИ'!G16="Выведено из эксплуатации"),"",IF(AND(((Год*12+7)-(YEAR('Реестр СИ'!J16)*12+MONTH('Реестр СИ'!J16)))&gt;=0,MOD(((Год*12+7)-(YEAR('Реестр СИ'!J16)*12+MONTH('Реестр СИ'!J16))),MAX(1,'Реестр СИ'!H16))=0),DAY('Реестр СИ'!J16),""))</f>
        <v/>
      </c>
      <c r="M16" s="28">
        <f>IF(OR('Реестр СИ'!J16="",'Реестр СИ'!G16="Выведено из эксплуатации"),"",IF(AND(((Год*12+8)-(YEAR('Реестр СИ'!J16)*12+MONTH('Реестр СИ'!J16)))&gt;=0,MOD(((Год*12+8)-(YEAR('Реестр СИ'!J16)*12+MONTH('Реестр СИ'!J16))),MAX(1,'Реестр СИ'!H16))=0),DAY('Реестр СИ'!J16),""))</f>
        <v/>
      </c>
      <c r="N16" s="28">
        <f>IF(OR('Реестр СИ'!J16="",'Реестр СИ'!G16="Выведено из эксплуатации"),"",IF(AND(((Год*12+9)-(YEAR('Реестр СИ'!J16)*12+MONTH('Реестр СИ'!J16)))&gt;=0,MOD(((Год*12+9)-(YEAR('Реестр СИ'!J16)*12+MONTH('Реестр СИ'!J16))),MAX(1,'Реестр СИ'!H16))=0),DAY('Реестр СИ'!J16),""))</f>
        <v/>
      </c>
      <c r="O16" s="28">
        <f>IF(OR('Реестр СИ'!J16="",'Реестр СИ'!G16="Выведено из эксплуатации"),"",IF(AND(((Год*12+10)-(YEAR('Реестр СИ'!J16)*12+MONTH('Реестр СИ'!J16)))&gt;=0,MOD(((Год*12+10)-(YEAR('Реестр СИ'!J16)*12+MONTH('Реестр СИ'!J16))),MAX(1,'Реестр СИ'!H16))=0),DAY('Реестр СИ'!J16),""))</f>
        <v/>
      </c>
      <c r="P16" s="28">
        <f>IF(OR('Реестр СИ'!J16="",'Реестр СИ'!G16="Выведено из эксплуатации"),"",IF(AND(((Год*12+11)-(YEAR('Реестр СИ'!J16)*12+MONTH('Реестр СИ'!J16)))&gt;=0,MOD(((Год*12+11)-(YEAR('Реестр СИ'!J16)*12+MONTH('Реестр СИ'!J16))),MAX(1,'Реестр СИ'!H16))=0),DAY('Реестр СИ'!J16),""))</f>
        <v/>
      </c>
      <c r="Q16" s="28">
        <f>IF(OR('Реестр СИ'!J16="",'Реестр СИ'!G16="Выведено из эксплуатации"),"",IF(AND(((Год*12+12)-(YEAR('Реестр СИ'!J16)*12+MONTH('Реестр СИ'!J16)))&gt;=0,MOD(((Год*12+12)-(YEAR('Реестр СИ'!J16)*12+MONTH('Реестр СИ'!J16))),MAX(1,'Реестр СИ'!H16))=0),DAY('Реестр СИ'!J16),""))</f>
        <v/>
      </c>
      <c r="R16" s="29">
        <f>IF('Реестр СИ'!B16="","",COUNT(F16:Q16)*N('Реестр СИ'!N16))</f>
        <v/>
      </c>
    </row>
    <row r="17">
      <c r="A17" s="26">
        <f>IF('Реестр СИ'!B17="","",'Реестр СИ'!A17)</f>
        <v/>
      </c>
      <c r="B17" s="27">
        <f>IF('Реестр СИ'!B17="","",'Реестр СИ'!B17)</f>
        <v/>
      </c>
      <c r="C17" s="26">
        <f>IF('Реестр СИ'!B17="","",'Реестр СИ'!C17)</f>
        <v/>
      </c>
      <c r="D17" s="26">
        <f>IF('Реестр СИ'!B17="","",'Реестр СИ'!E17)</f>
        <v/>
      </c>
      <c r="E17" s="26">
        <f>IF('Реестр СИ'!B17="","",'Реестр СИ'!H17)</f>
        <v/>
      </c>
      <c r="F17" s="28">
        <f>IF(OR('Реестр СИ'!J17="",'Реестр СИ'!G17="Выведено из эксплуатации"),"",IF(AND(((Год*12+1)-(YEAR('Реестр СИ'!J17)*12+MONTH('Реестр СИ'!J17)))&gt;=0,MOD(((Год*12+1)-(YEAR('Реестр СИ'!J17)*12+MONTH('Реестр СИ'!J17))),MAX(1,'Реестр СИ'!H17))=0),DAY('Реестр СИ'!J17),""))</f>
        <v/>
      </c>
      <c r="G17" s="28">
        <f>IF(OR('Реестр СИ'!J17="",'Реестр СИ'!G17="Выведено из эксплуатации"),"",IF(AND(((Год*12+2)-(YEAR('Реестр СИ'!J17)*12+MONTH('Реестр СИ'!J17)))&gt;=0,MOD(((Год*12+2)-(YEAR('Реестр СИ'!J17)*12+MONTH('Реестр СИ'!J17))),MAX(1,'Реестр СИ'!H17))=0),DAY('Реестр СИ'!J17),""))</f>
        <v/>
      </c>
      <c r="H17" s="28">
        <f>IF(OR('Реестр СИ'!J17="",'Реестр СИ'!G17="Выведено из эксплуатации"),"",IF(AND(((Год*12+3)-(YEAR('Реестр СИ'!J17)*12+MONTH('Реестр СИ'!J17)))&gt;=0,MOD(((Год*12+3)-(YEAR('Реестр СИ'!J17)*12+MONTH('Реестр СИ'!J17))),MAX(1,'Реестр СИ'!H17))=0),DAY('Реестр СИ'!J17),""))</f>
        <v/>
      </c>
      <c r="I17" s="28">
        <f>IF(OR('Реестр СИ'!J17="",'Реестр СИ'!G17="Выведено из эксплуатации"),"",IF(AND(((Год*12+4)-(YEAR('Реестр СИ'!J17)*12+MONTH('Реестр СИ'!J17)))&gt;=0,MOD(((Год*12+4)-(YEAR('Реестр СИ'!J17)*12+MONTH('Реестр СИ'!J17))),MAX(1,'Реестр СИ'!H17))=0),DAY('Реестр СИ'!J17),""))</f>
        <v/>
      </c>
      <c r="J17" s="28">
        <f>IF(OR('Реестр СИ'!J17="",'Реестр СИ'!G17="Выведено из эксплуатации"),"",IF(AND(((Год*12+5)-(YEAR('Реестр СИ'!J17)*12+MONTH('Реестр СИ'!J17)))&gt;=0,MOD(((Год*12+5)-(YEAR('Реестр СИ'!J17)*12+MONTH('Реестр СИ'!J17))),MAX(1,'Реестр СИ'!H17))=0),DAY('Реестр СИ'!J17),""))</f>
        <v/>
      </c>
      <c r="K17" s="28">
        <f>IF(OR('Реестр СИ'!J17="",'Реестр СИ'!G17="Выведено из эксплуатации"),"",IF(AND(((Год*12+6)-(YEAR('Реестр СИ'!J17)*12+MONTH('Реестр СИ'!J17)))&gt;=0,MOD(((Год*12+6)-(YEAR('Реестр СИ'!J17)*12+MONTH('Реестр СИ'!J17))),MAX(1,'Реестр СИ'!H17))=0),DAY('Реестр СИ'!J17),""))</f>
        <v/>
      </c>
      <c r="L17" s="28">
        <f>IF(OR('Реестр СИ'!J17="",'Реестр СИ'!G17="Выведено из эксплуатации"),"",IF(AND(((Год*12+7)-(YEAR('Реестр СИ'!J17)*12+MONTH('Реестр СИ'!J17)))&gt;=0,MOD(((Год*12+7)-(YEAR('Реестр СИ'!J17)*12+MONTH('Реестр СИ'!J17))),MAX(1,'Реестр СИ'!H17))=0),DAY('Реестр СИ'!J17),""))</f>
        <v/>
      </c>
      <c r="M17" s="28">
        <f>IF(OR('Реестр СИ'!J17="",'Реестр СИ'!G17="Выведено из эксплуатации"),"",IF(AND(((Год*12+8)-(YEAR('Реестр СИ'!J17)*12+MONTH('Реестр СИ'!J17)))&gt;=0,MOD(((Год*12+8)-(YEAR('Реестр СИ'!J17)*12+MONTH('Реестр СИ'!J17))),MAX(1,'Реестр СИ'!H17))=0),DAY('Реестр СИ'!J17),""))</f>
        <v/>
      </c>
      <c r="N17" s="28">
        <f>IF(OR('Реестр СИ'!J17="",'Реестр СИ'!G17="Выведено из эксплуатации"),"",IF(AND(((Год*12+9)-(YEAR('Реестр СИ'!J17)*12+MONTH('Реестр СИ'!J17)))&gt;=0,MOD(((Год*12+9)-(YEAR('Реестр СИ'!J17)*12+MONTH('Реестр СИ'!J17))),MAX(1,'Реестр СИ'!H17))=0),DAY('Реестр СИ'!J17),""))</f>
        <v/>
      </c>
      <c r="O17" s="28">
        <f>IF(OR('Реестр СИ'!J17="",'Реестр СИ'!G17="Выведено из эксплуатации"),"",IF(AND(((Год*12+10)-(YEAR('Реестр СИ'!J17)*12+MONTH('Реестр СИ'!J17)))&gt;=0,MOD(((Год*12+10)-(YEAR('Реестр СИ'!J17)*12+MONTH('Реестр СИ'!J17))),MAX(1,'Реестр СИ'!H17))=0),DAY('Реестр СИ'!J17),""))</f>
        <v/>
      </c>
      <c r="P17" s="28">
        <f>IF(OR('Реестр СИ'!J17="",'Реестр СИ'!G17="Выведено из эксплуатации"),"",IF(AND(((Год*12+11)-(YEAR('Реестр СИ'!J17)*12+MONTH('Реестр СИ'!J17)))&gt;=0,MOD(((Год*12+11)-(YEAR('Реестр СИ'!J17)*12+MONTH('Реестр СИ'!J17))),MAX(1,'Реестр СИ'!H17))=0),DAY('Реестр СИ'!J17),""))</f>
        <v/>
      </c>
      <c r="Q17" s="28">
        <f>IF(OR('Реестр СИ'!J17="",'Реестр СИ'!G17="Выведено из эксплуатации"),"",IF(AND(((Год*12+12)-(YEAR('Реестр СИ'!J17)*12+MONTH('Реестр СИ'!J17)))&gt;=0,MOD(((Год*12+12)-(YEAR('Реестр СИ'!J17)*12+MONTH('Реестр СИ'!J17))),MAX(1,'Реестр СИ'!H17))=0),DAY('Реестр СИ'!J17),""))</f>
        <v/>
      </c>
      <c r="R17" s="29">
        <f>IF('Реестр СИ'!B17="","",COUNT(F17:Q17)*N('Реестр СИ'!N17))</f>
        <v/>
      </c>
    </row>
    <row r="18">
      <c r="A18" s="26">
        <f>IF('Реестр СИ'!B18="","",'Реестр СИ'!A18)</f>
        <v/>
      </c>
      <c r="B18" s="27">
        <f>IF('Реестр СИ'!B18="","",'Реестр СИ'!B18)</f>
        <v/>
      </c>
      <c r="C18" s="26">
        <f>IF('Реестр СИ'!B18="","",'Реестр СИ'!C18)</f>
        <v/>
      </c>
      <c r="D18" s="26">
        <f>IF('Реестр СИ'!B18="","",'Реестр СИ'!E18)</f>
        <v/>
      </c>
      <c r="E18" s="26">
        <f>IF('Реестр СИ'!B18="","",'Реестр СИ'!H18)</f>
        <v/>
      </c>
      <c r="F18" s="28">
        <f>IF(OR('Реестр СИ'!J18="",'Реестр СИ'!G18="Выведено из эксплуатации"),"",IF(AND(((Год*12+1)-(YEAR('Реестр СИ'!J18)*12+MONTH('Реестр СИ'!J18)))&gt;=0,MOD(((Год*12+1)-(YEAR('Реестр СИ'!J18)*12+MONTH('Реестр СИ'!J18))),MAX(1,'Реестр СИ'!H18))=0),DAY('Реестр СИ'!J18),""))</f>
        <v/>
      </c>
      <c r="G18" s="28">
        <f>IF(OR('Реестр СИ'!J18="",'Реестр СИ'!G18="Выведено из эксплуатации"),"",IF(AND(((Год*12+2)-(YEAR('Реестр СИ'!J18)*12+MONTH('Реестр СИ'!J18)))&gt;=0,MOD(((Год*12+2)-(YEAR('Реестр СИ'!J18)*12+MONTH('Реестр СИ'!J18))),MAX(1,'Реестр СИ'!H18))=0),DAY('Реестр СИ'!J18),""))</f>
        <v/>
      </c>
      <c r="H18" s="28">
        <f>IF(OR('Реестр СИ'!J18="",'Реестр СИ'!G18="Выведено из эксплуатации"),"",IF(AND(((Год*12+3)-(YEAR('Реестр СИ'!J18)*12+MONTH('Реестр СИ'!J18)))&gt;=0,MOD(((Год*12+3)-(YEAR('Реестр СИ'!J18)*12+MONTH('Реестр СИ'!J18))),MAX(1,'Реестр СИ'!H18))=0),DAY('Реестр СИ'!J18),""))</f>
        <v/>
      </c>
      <c r="I18" s="28">
        <f>IF(OR('Реестр СИ'!J18="",'Реестр СИ'!G18="Выведено из эксплуатации"),"",IF(AND(((Год*12+4)-(YEAR('Реестр СИ'!J18)*12+MONTH('Реестр СИ'!J18)))&gt;=0,MOD(((Год*12+4)-(YEAR('Реестр СИ'!J18)*12+MONTH('Реестр СИ'!J18))),MAX(1,'Реестр СИ'!H18))=0),DAY('Реестр СИ'!J18),""))</f>
        <v/>
      </c>
      <c r="J18" s="28">
        <f>IF(OR('Реестр СИ'!J18="",'Реестр СИ'!G18="Выведено из эксплуатации"),"",IF(AND(((Год*12+5)-(YEAR('Реестр СИ'!J18)*12+MONTH('Реестр СИ'!J18)))&gt;=0,MOD(((Год*12+5)-(YEAR('Реестр СИ'!J18)*12+MONTH('Реестр СИ'!J18))),MAX(1,'Реестр СИ'!H18))=0),DAY('Реестр СИ'!J18),""))</f>
        <v/>
      </c>
      <c r="K18" s="28">
        <f>IF(OR('Реестр СИ'!J18="",'Реестр СИ'!G18="Выведено из эксплуатации"),"",IF(AND(((Год*12+6)-(YEAR('Реестр СИ'!J18)*12+MONTH('Реестр СИ'!J18)))&gt;=0,MOD(((Год*12+6)-(YEAR('Реестр СИ'!J18)*12+MONTH('Реестр СИ'!J18))),MAX(1,'Реестр СИ'!H18))=0),DAY('Реестр СИ'!J18),""))</f>
        <v/>
      </c>
      <c r="L18" s="28">
        <f>IF(OR('Реестр СИ'!J18="",'Реестр СИ'!G18="Выведено из эксплуатации"),"",IF(AND(((Год*12+7)-(YEAR('Реестр СИ'!J18)*12+MONTH('Реестр СИ'!J18)))&gt;=0,MOD(((Год*12+7)-(YEAR('Реестр СИ'!J18)*12+MONTH('Реестр СИ'!J18))),MAX(1,'Реестр СИ'!H18))=0),DAY('Реестр СИ'!J18),""))</f>
        <v/>
      </c>
      <c r="M18" s="28">
        <f>IF(OR('Реестр СИ'!J18="",'Реестр СИ'!G18="Выведено из эксплуатации"),"",IF(AND(((Год*12+8)-(YEAR('Реестр СИ'!J18)*12+MONTH('Реестр СИ'!J18)))&gt;=0,MOD(((Год*12+8)-(YEAR('Реестр СИ'!J18)*12+MONTH('Реестр СИ'!J18))),MAX(1,'Реестр СИ'!H18))=0),DAY('Реестр СИ'!J18),""))</f>
        <v/>
      </c>
      <c r="N18" s="28">
        <f>IF(OR('Реестр СИ'!J18="",'Реестр СИ'!G18="Выведено из эксплуатации"),"",IF(AND(((Год*12+9)-(YEAR('Реестр СИ'!J18)*12+MONTH('Реестр СИ'!J18)))&gt;=0,MOD(((Год*12+9)-(YEAR('Реестр СИ'!J18)*12+MONTH('Реестр СИ'!J18))),MAX(1,'Реестр СИ'!H18))=0),DAY('Реестр СИ'!J18),""))</f>
        <v/>
      </c>
      <c r="O18" s="28">
        <f>IF(OR('Реестр СИ'!J18="",'Реестр СИ'!G18="Выведено из эксплуатации"),"",IF(AND(((Год*12+10)-(YEAR('Реестр СИ'!J18)*12+MONTH('Реестр СИ'!J18)))&gt;=0,MOD(((Год*12+10)-(YEAR('Реестр СИ'!J18)*12+MONTH('Реестр СИ'!J18))),MAX(1,'Реестр СИ'!H18))=0),DAY('Реестр СИ'!J18),""))</f>
        <v/>
      </c>
      <c r="P18" s="28">
        <f>IF(OR('Реестр СИ'!J18="",'Реестр СИ'!G18="Выведено из эксплуатации"),"",IF(AND(((Год*12+11)-(YEAR('Реестр СИ'!J18)*12+MONTH('Реестр СИ'!J18)))&gt;=0,MOD(((Год*12+11)-(YEAR('Реестр СИ'!J18)*12+MONTH('Реестр СИ'!J18))),MAX(1,'Реестр СИ'!H18))=0),DAY('Реестр СИ'!J18),""))</f>
        <v/>
      </c>
      <c r="Q18" s="28">
        <f>IF(OR('Реестр СИ'!J18="",'Реестр СИ'!G18="Выведено из эксплуатации"),"",IF(AND(((Год*12+12)-(YEAR('Реестр СИ'!J18)*12+MONTH('Реестр СИ'!J18)))&gt;=0,MOD(((Год*12+12)-(YEAR('Реестр СИ'!J18)*12+MONTH('Реестр СИ'!J18))),MAX(1,'Реестр СИ'!H18))=0),DAY('Реестр СИ'!J18),""))</f>
        <v/>
      </c>
      <c r="R18" s="29">
        <f>IF('Реестр СИ'!B18="","",COUNT(F18:Q18)*N('Реестр СИ'!N18))</f>
        <v/>
      </c>
    </row>
    <row r="19">
      <c r="A19" s="26">
        <f>IF('Реестр СИ'!B19="","",'Реестр СИ'!A19)</f>
        <v/>
      </c>
      <c r="B19" s="27">
        <f>IF('Реестр СИ'!B19="","",'Реестр СИ'!B19)</f>
        <v/>
      </c>
      <c r="C19" s="26">
        <f>IF('Реестр СИ'!B19="","",'Реестр СИ'!C19)</f>
        <v/>
      </c>
      <c r="D19" s="26">
        <f>IF('Реестр СИ'!B19="","",'Реестр СИ'!E19)</f>
        <v/>
      </c>
      <c r="E19" s="26">
        <f>IF('Реестр СИ'!B19="","",'Реестр СИ'!H19)</f>
        <v/>
      </c>
      <c r="F19" s="28">
        <f>IF(OR('Реестр СИ'!J19="",'Реестр СИ'!G19="Выведено из эксплуатации"),"",IF(AND(((Год*12+1)-(YEAR('Реестр СИ'!J19)*12+MONTH('Реестр СИ'!J19)))&gt;=0,MOD(((Год*12+1)-(YEAR('Реестр СИ'!J19)*12+MONTH('Реестр СИ'!J19))),MAX(1,'Реестр СИ'!H19))=0),DAY('Реестр СИ'!J19),""))</f>
        <v/>
      </c>
      <c r="G19" s="28">
        <f>IF(OR('Реестр СИ'!J19="",'Реестр СИ'!G19="Выведено из эксплуатации"),"",IF(AND(((Год*12+2)-(YEAR('Реестр СИ'!J19)*12+MONTH('Реестр СИ'!J19)))&gt;=0,MOD(((Год*12+2)-(YEAR('Реестр СИ'!J19)*12+MONTH('Реестр СИ'!J19))),MAX(1,'Реестр СИ'!H19))=0),DAY('Реестр СИ'!J19),""))</f>
        <v/>
      </c>
      <c r="H19" s="28">
        <f>IF(OR('Реестр СИ'!J19="",'Реестр СИ'!G19="Выведено из эксплуатации"),"",IF(AND(((Год*12+3)-(YEAR('Реестр СИ'!J19)*12+MONTH('Реестр СИ'!J19)))&gt;=0,MOD(((Год*12+3)-(YEAR('Реестр СИ'!J19)*12+MONTH('Реестр СИ'!J19))),MAX(1,'Реестр СИ'!H19))=0),DAY('Реестр СИ'!J19),""))</f>
        <v/>
      </c>
      <c r="I19" s="28">
        <f>IF(OR('Реестр СИ'!J19="",'Реестр СИ'!G19="Выведено из эксплуатации"),"",IF(AND(((Год*12+4)-(YEAR('Реестр СИ'!J19)*12+MONTH('Реестр СИ'!J19)))&gt;=0,MOD(((Год*12+4)-(YEAR('Реестр СИ'!J19)*12+MONTH('Реестр СИ'!J19))),MAX(1,'Реестр СИ'!H19))=0),DAY('Реестр СИ'!J19),""))</f>
        <v/>
      </c>
      <c r="J19" s="28">
        <f>IF(OR('Реестр СИ'!J19="",'Реестр СИ'!G19="Выведено из эксплуатации"),"",IF(AND(((Год*12+5)-(YEAR('Реестр СИ'!J19)*12+MONTH('Реестр СИ'!J19)))&gt;=0,MOD(((Год*12+5)-(YEAR('Реестр СИ'!J19)*12+MONTH('Реестр СИ'!J19))),MAX(1,'Реестр СИ'!H19))=0),DAY('Реестр СИ'!J19),""))</f>
        <v/>
      </c>
      <c r="K19" s="28">
        <f>IF(OR('Реестр СИ'!J19="",'Реестр СИ'!G19="Выведено из эксплуатации"),"",IF(AND(((Год*12+6)-(YEAR('Реестр СИ'!J19)*12+MONTH('Реестр СИ'!J19)))&gt;=0,MOD(((Год*12+6)-(YEAR('Реестр СИ'!J19)*12+MONTH('Реестр СИ'!J19))),MAX(1,'Реестр СИ'!H19))=0),DAY('Реестр СИ'!J19),""))</f>
        <v/>
      </c>
      <c r="L19" s="28">
        <f>IF(OR('Реестр СИ'!J19="",'Реестр СИ'!G19="Выведено из эксплуатации"),"",IF(AND(((Год*12+7)-(YEAR('Реестр СИ'!J19)*12+MONTH('Реестр СИ'!J19)))&gt;=0,MOD(((Год*12+7)-(YEAR('Реестр СИ'!J19)*12+MONTH('Реестр СИ'!J19))),MAX(1,'Реестр СИ'!H19))=0),DAY('Реестр СИ'!J19),""))</f>
        <v/>
      </c>
      <c r="M19" s="28">
        <f>IF(OR('Реестр СИ'!J19="",'Реестр СИ'!G19="Выведено из эксплуатации"),"",IF(AND(((Год*12+8)-(YEAR('Реестр СИ'!J19)*12+MONTH('Реестр СИ'!J19)))&gt;=0,MOD(((Год*12+8)-(YEAR('Реестр СИ'!J19)*12+MONTH('Реестр СИ'!J19))),MAX(1,'Реестр СИ'!H19))=0),DAY('Реестр СИ'!J19),""))</f>
        <v/>
      </c>
      <c r="N19" s="28">
        <f>IF(OR('Реестр СИ'!J19="",'Реестр СИ'!G19="Выведено из эксплуатации"),"",IF(AND(((Год*12+9)-(YEAR('Реестр СИ'!J19)*12+MONTH('Реестр СИ'!J19)))&gt;=0,MOD(((Год*12+9)-(YEAR('Реестр СИ'!J19)*12+MONTH('Реестр СИ'!J19))),MAX(1,'Реестр СИ'!H19))=0),DAY('Реестр СИ'!J19),""))</f>
        <v/>
      </c>
      <c r="O19" s="28">
        <f>IF(OR('Реестр СИ'!J19="",'Реестр СИ'!G19="Выведено из эксплуатации"),"",IF(AND(((Год*12+10)-(YEAR('Реестр СИ'!J19)*12+MONTH('Реестр СИ'!J19)))&gt;=0,MOD(((Год*12+10)-(YEAR('Реестр СИ'!J19)*12+MONTH('Реестр СИ'!J19))),MAX(1,'Реестр СИ'!H19))=0),DAY('Реестр СИ'!J19),""))</f>
        <v/>
      </c>
      <c r="P19" s="28">
        <f>IF(OR('Реестр СИ'!J19="",'Реестр СИ'!G19="Выведено из эксплуатации"),"",IF(AND(((Год*12+11)-(YEAR('Реестр СИ'!J19)*12+MONTH('Реестр СИ'!J19)))&gt;=0,MOD(((Год*12+11)-(YEAR('Реестр СИ'!J19)*12+MONTH('Реестр СИ'!J19))),MAX(1,'Реестр СИ'!H19))=0),DAY('Реестр СИ'!J19),""))</f>
        <v/>
      </c>
      <c r="Q19" s="28">
        <f>IF(OR('Реестр СИ'!J19="",'Реестр СИ'!G19="Выведено из эксплуатации"),"",IF(AND(((Год*12+12)-(YEAR('Реестр СИ'!J19)*12+MONTH('Реестр СИ'!J19)))&gt;=0,MOD(((Год*12+12)-(YEAR('Реестр СИ'!J19)*12+MONTH('Реестр СИ'!J19))),MAX(1,'Реестр СИ'!H19))=0),DAY('Реестр СИ'!J19),""))</f>
        <v/>
      </c>
      <c r="R19" s="29">
        <f>IF('Реестр СИ'!B19="","",COUNT(F19:Q19)*N('Реестр СИ'!N19))</f>
        <v/>
      </c>
    </row>
    <row r="20">
      <c r="A20" s="26">
        <f>IF('Реестр СИ'!B20="","",'Реестр СИ'!A20)</f>
        <v/>
      </c>
      <c r="B20" s="27">
        <f>IF('Реестр СИ'!B20="","",'Реестр СИ'!B20)</f>
        <v/>
      </c>
      <c r="C20" s="26">
        <f>IF('Реестр СИ'!B20="","",'Реестр СИ'!C20)</f>
        <v/>
      </c>
      <c r="D20" s="26">
        <f>IF('Реестр СИ'!B20="","",'Реестр СИ'!E20)</f>
        <v/>
      </c>
      <c r="E20" s="26">
        <f>IF('Реестр СИ'!B20="","",'Реестр СИ'!H20)</f>
        <v/>
      </c>
      <c r="F20" s="28">
        <f>IF(OR('Реестр СИ'!J20="",'Реестр СИ'!G20="Выведено из эксплуатации"),"",IF(AND(((Год*12+1)-(YEAR('Реестр СИ'!J20)*12+MONTH('Реестр СИ'!J20)))&gt;=0,MOD(((Год*12+1)-(YEAR('Реестр СИ'!J20)*12+MONTH('Реестр СИ'!J20))),MAX(1,'Реестр СИ'!H20))=0),DAY('Реестр СИ'!J20),""))</f>
        <v/>
      </c>
      <c r="G20" s="28">
        <f>IF(OR('Реестр СИ'!J20="",'Реестр СИ'!G20="Выведено из эксплуатации"),"",IF(AND(((Год*12+2)-(YEAR('Реестр СИ'!J20)*12+MONTH('Реестр СИ'!J20)))&gt;=0,MOD(((Год*12+2)-(YEAR('Реестр СИ'!J20)*12+MONTH('Реестр СИ'!J20))),MAX(1,'Реестр СИ'!H20))=0),DAY('Реестр СИ'!J20),""))</f>
        <v/>
      </c>
      <c r="H20" s="28">
        <f>IF(OR('Реестр СИ'!J20="",'Реестр СИ'!G20="Выведено из эксплуатации"),"",IF(AND(((Год*12+3)-(YEAR('Реестр СИ'!J20)*12+MONTH('Реестр СИ'!J20)))&gt;=0,MOD(((Год*12+3)-(YEAR('Реестр СИ'!J20)*12+MONTH('Реестр СИ'!J20))),MAX(1,'Реестр СИ'!H20))=0),DAY('Реестр СИ'!J20),""))</f>
        <v/>
      </c>
      <c r="I20" s="28">
        <f>IF(OR('Реестр СИ'!J20="",'Реестр СИ'!G20="Выведено из эксплуатации"),"",IF(AND(((Год*12+4)-(YEAR('Реестр СИ'!J20)*12+MONTH('Реестр СИ'!J20)))&gt;=0,MOD(((Год*12+4)-(YEAR('Реестр СИ'!J20)*12+MONTH('Реестр СИ'!J20))),MAX(1,'Реестр СИ'!H20))=0),DAY('Реестр СИ'!J20),""))</f>
        <v/>
      </c>
      <c r="J20" s="28">
        <f>IF(OR('Реестр СИ'!J20="",'Реестр СИ'!G20="Выведено из эксплуатации"),"",IF(AND(((Год*12+5)-(YEAR('Реестр СИ'!J20)*12+MONTH('Реестр СИ'!J20)))&gt;=0,MOD(((Год*12+5)-(YEAR('Реестр СИ'!J20)*12+MONTH('Реестр СИ'!J20))),MAX(1,'Реестр СИ'!H20))=0),DAY('Реестр СИ'!J20),""))</f>
        <v/>
      </c>
      <c r="K20" s="28">
        <f>IF(OR('Реестр СИ'!J20="",'Реестр СИ'!G20="Выведено из эксплуатации"),"",IF(AND(((Год*12+6)-(YEAR('Реестр СИ'!J20)*12+MONTH('Реестр СИ'!J20)))&gt;=0,MOD(((Год*12+6)-(YEAR('Реестр СИ'!J20)*12+MONTH('Реестр СИ'!J20))),MAX(1,'Реестр СИ'!H20))=0),DAY('Реестр СИ'!J20),""))</f>
        <v/>
      </c>
      <c r="L20" s="28">
        <f>IF(OR('Реестр СИ'!J20="",'Реестр СИ'!G20="Выведено из эксплуатации"),"",IF(AND(((Год*12+7)-(YEAR('Реестр СИ'!J20)*12+MONTH('Реестр СИ'!J20)))&gt;=0,MOD(((Год*12+7)-(YEAR('Реестр СИ'!J20)*12+MONTH('Реестр СИ'!J20))),MAX(1,'Реестр СИ'!H20))=0),DAY('Реестр СИ'!J20),""))</f>
        <v/>
      </c>
      <c r="M20" s="28">
        <f>IF(OR('Реестр СИ'!J20="",'Реестр СИ'!G20="Выведено из эксплуатации"),"",IF(AND(((Год*12+8)-(YEAR('Реестр СИ'!J20)*12+MONTH('Реестр СИ'!J20)))&gt;=0,MOD(((Год*12+8)-(YEAR('Реестр СИ'!J20)*12+MONTH('Реестр СИ'!J20))),MAX(1,'Реестр СИ'!H20))=0),DAY('Реестр СИ'!J20),""))</f>
        <v/>
      </c>
      <c r="N20" s="28">
        <f>IF(OR('Реестр СИ'!J20="",'Реестр СИ'!G20="Выведено из эксплуатации"),"",IF(AND(((Год*12+9)-(YEAR('Реестр СИ'!J20)*12+MONTH('Реестр СИ'!J20)))&gt;=0,MOD(((Год*12+9)-(YEAR('Реестр СИ'!J20)*12+MONTH('Реестр СИ'!J20))),MAX(1,'Реестр СИ'!H20))=0),DAY('Реестр СИ'!J20),""))</f>
        <v/>
      </c>
      <c r="O20" s="28">
        <f>IF(OR('Реестр СИ'!J20="",'Реестр СИ'!G20="Выведено из эксплуатации"),"",IF(AND(((Год*12+10)-(YEAR('Реестр СИ'!J20)*12+MONTH('Реестр СИ'!J20)))&gt;=0,MOD(((Год*12+10)-(YEAR('Реестр СИ'!J20)*12+MONTH('Реестр СИ'!J20))),MAX(1,'Реестр СИ'!H20))=0),DAY('Реестр СИ'!J20),""))</f>
        <v/>
      </c>
      <c r="P20" s="28">
        <f>IF(OR('Реестр СИ'!J20="",'Реестр СИ'!G20="Выведено из эксплуатации"),"",IF(AND(((Год*12+11)-(YEAR('Реестр СИ'!J20)*12+MONTH('Реестр СИ'!J20)))&gt;=0,MOD(((Год*12+11)-(YEAR('Реестр СИ'!J20)*12+MONTH('Реестр СИ'!J20))),MAX(1,'Реестр СИ'!H20))=0),DAY('Реестр СИ'!J20),""))</f>
        <v/>
      </c>
      <c r="Q20" s="28">
        <f>IF(OR('Реестр СИ'!J20="",'Реестр СИ'!G20="Выведено из эксплуатации"),"",IF(AND(((Год*12+12)-(YEAR('Реестр СИ'!J20)*12+MONTH('Реестр СИ'!J20)))&gt;=0,MOD(((Год*12+12)-(YEAR('Реестр СИ'!J20)*12+MONTH('Реестр СИ'!J20))),MAX(1,'Реестр СИ'!H20))=0),DAY('Реестр СИ'!J20),""))</f>
        <v/>
      </c>
      <c r="R20" s="29">
        <f>IF('Реестр СИ'!B20="","",COUNT(F20:Q20)*N('Реестр СИ'!N20))</f>
        <v/>
      </c>
    </row>
    <row r="21">
      <c r="A21" s="26">
        <f>IF('Реестр СИ'!B21="","",'Реестр СИ'!A21)</f>
        <v/>
      </c>
      <c r="B21" s="27">
        <f>IF('Реестр СИ'!B21="","",'Реестр СИ'!B21)</f>
        <v/>
      </c>
      <c r="C21" s="26">
        <f>IF('Реестр СИ'!B21="","",'Реестр СИ'!C21)</f>
        <v/>
      </c>
      <c r="D21" s="26">
        <f>IF('Реестр СИ'!B21="","",'Реестр СИ'!E21)</f>
        <v/>
      </c>
      <c r="E21" s="26">
        <f>IF('Реестр СИ'!B21="","",'Реестр СИ'!H21)</f>
        <v/>
      </c>
      <c r="F21" s="28">
        <f>IF(OR('Реестр СИ'!J21="",'Реестр СИ'!G21="Выведено из эксплуатации"),"",IF(AND(((Год*12+1)-(YEAR('Реестр СИ'!J21)*12+MONTH('Реестр СИ'!J21)))&gt;=0,MOD(((Год*12+1)-(YEAR('Реестр СИ'!J21)*12+MONTH('Реестр СИ'!J21))),MAX(1,'Реестр СИ'!H21))=0),DAY('Реестр СИ'!J21),""))</f>
        <v/>
      </c>
      <c r="G21" s="28">
        <f>IF(OR('Реестр СИ'!J21="",'Реестр СИ'!G21="Выведено из эксплуатации"),"",IF(AND(((Год*12+2)-(YEAR('Реестр СИ'!J21)*12+MONTH('Реестр СИ'!J21)))&gt;=0,MOD(((Год*12+2)-(YEAR('Реестр СИ'!J21)*12+MONTH('Реестр СИ'!J21))),MAX(1,'Реестр СИ'!H21))=0),DAY('Реестр СИ'!J21),""))</f>
        <v/>
      </c>
      <c r="H21" s="28">
        <f>IF(OR('Реестр СИ'!J21="",'Реестр СИ'!G21="Выведено из эксплуатации"),"",IF(AND(((Год*12+3)-(YEAR('Реестр СИ'!J21)*12+MONTH('Реестр СИ'!J21)))&gt;=0,MOD(((Год*12+3)-(YEAR('Реестр СИ'!J21)*12+MONTH('Реестр СИ'!J21))),MAX(1,'Реестр СИ'!H21))=0),DAY('Реестр СИ'!J21),""))</f>
        <v/>
      </c>
      <c r="I21" s="28">
        <f>IF(OR('Реестр СИ'!J21="",'Реестр СИ'!G21="Выведено из эксплуатации"),"",IF(AND(((Год*12+4)-(YEAR('Реестр СИ'!J21)*12+MONTH('Реестр СИ'!J21)))&gt;=0,MOD(((Год*12+4)-(YEAR('Реестр СИ'!J21)*12+MONTH('Реестр СИ'!J21))),MAX(1,'Реестр СИ'!H21))=0),DAY('Реестр СИ'!J21),""))</f>
        <v/>
      </c>
      <c r="J21" s="28">
        <f>IF(OR('Реестр СИ'!J21="",'Реестр СИ'!G21="Выведено из эксплуатации"),"",IF(AND(((Год*12+5)-(YEAR('Реестр СИ'!J21)*12+MONTH('Реестр СИ'!J21)))&gt;=0,MOD(((Год*12+5)-(YEAR('Реестр СИ'!J21)*12+MONTH('Реестр СИ'!J21))),MAX(1,'Реестр СИ'!H21))=0),DAY('Реестр СИ'!J21),""))</f>
        <v/>
      </c>
      <c r="K21" s="28">
        <f>IF(OR('Реестр СИ'!J21="",'Реестр СИ'!G21="Выведено из эксплуатации"),"",IF(AND(((Год*12+6)-(YEAR('Реестр СИ'!J21)*12+MONTH('Реестр СИ'!J21)))&gt;=0,MOD(((Год*12+6)-(YEAR('Реестр СИ'!J21)*12+MONTH('Реестр СИ'!J21))),MAX(1,'Реестр СИ'!H21))=0),DAY('Реестр СИ'!J21),""))</f>
        <v/>
      </c>
      <c r="L21" s="28">
        <f>IF(OR('Реестр СИ'!J21="",'Реестр СИ'!G21="Выведено из эксплуатации"),"",IF(AND(((Год*12+7)-(YEAR('Реестр СИ'!J21)*12+MONTH('Реестр СИ'!J21)))&gt;=0,MOD(((Год*12+7)-(YEAR('Реестр СИ'!J21)*12+MONTH('Реестр СИ'!J21))),MAX(1,'Реестр СИ'!H21))=0),DAY('Реестр СИ'!J21),""))</f>
        <v/>
      </c>
      <c r="M21" s="28">
        <f>IF(OR('Реестр СИ'!J21="",'Реестр СИ'!G21="Выведено из эксплуатации"),"",IF(AND(((Год*12+8)-(YEAR('Реестр СИ'!J21)*12+MONTH('Реестр СИ'!J21)))&gt;=0,MOD(((Год*12+8)-(YEAR('Реестр СИ'!J21)*12+MONTH('Реестр СИ'!J21))),MAX(1,'Реестр СИ'!H21))=0),DAY('Реестр СИ'!J21),""))</f>
        <v/>
      </c>
      <c r="N21" s="28">
        <f>IF(OR('Реестр СИ'!J21="",'Реестр СИ'!G21="Выведено из эксплуатации"),"",IF(AND(((Год*12+9)-(YEAR('Реестр СИ'!J21)*12+MONTH('Реестр СИ'!J21)))&gt;=0,MOD(((Год*12+9)-(YEAR('Реестр СИ'!J21)*12+MONTH('Реестр СИ'!J21))),MAX(1,'Реестр СИ'!H21))=0),DAY('Реестр СИ'!J21),""))</f>
        <v/>
      </c>
      <c r="O21" s="28">
        <f>IF(OR('Реестр СИ'!J21="",'Реестр СИ'!G21="Выведено из эксплуатации"),"",IF(AND(((Год*12+10)-(YEAR('Реестр СИ'!J21)*12+MONTH('Реестр СИ'!J21)))&gt;=0,MOD(((Год*12+10)-(YEAR('Реестр СИ'!J21)*12+MONTH('Реестр СИ'!J21))),MAX(1,'Реестр СИ'!H21))=0),DAY('Реестр СИ'!J21),""))</f>
        <v/>
      </c>
      <c r="P21" s="28">
        <f>IF(OR('Реестр СИ'!J21="",'Реестр СИ'!G21="Выведено из эксплуатации"),"",IF(AND(((Год*12+11)-(YEAR('Реестр СИ'!J21)*12+MONTH('Реестр СИ'!J21)))&gt;=0,MOD(((Год*12+11)-(YEAR('Реестр СИ'!J21)*12+MONTH('Реестр СИ'!J21))),MAX(1,'Реестр СИ'!H21))=0),DAY('Реестр СИ'!J21),""))</f>
        <v/>
      </c>
      <c r="Q21" s="28">
        <f>IF(OR('Реестр СИ'!J21="",'Реестр СИ'!G21="Выведено из эксплуатации"),"",IF(AND(((Год*12+12)-(YEAR('Реестр СИ'!J21)*12+MONTH('Реестр СИ'!J21)))&gt;=0,MOD(((Год*12+12)-(YEAR('Реестр СИ'!J21)*12+MONTH('Реестр СИ'!J21))),MAX(1,'Реестр СИ'!H21))=0),DAY('Реестр СИ'!J21),""))</f>
        <v/>
      </c>
      <c r="R21" s="29">
        <f>IF('Реестр СИ'!B21="","",COUNT(F21:Q21)*N('Реестр СИ'!N21))</f>
        <v/>
      </c>
    </row>
    <row r="22">
      <c r="A22" s="26">
        <f>IF('Реестр СИ'!B22="","",'Реестр СИ'!A22)</f>
        <v/>
      </c>
      <c r="B22" s="27">
        <f>IF('Реестр СИ'!B22="","",'Реестр СИ'!B22)</f>
        <v/>
      </c>
      <c r="C22" s="26">
        <f>IF('Реестр СИ'!B22="","",'Реестр СИ'!C22)</f>
        <v/>
      </c>
      <c r="D22" s="26">
        <f>IF('Реестр СИ'!B22="","",'Реестр СИ'!E22)</f>
        <v/>
      </c>
      <c r="E22" s="26">
        <f>IF('Реестр СИ'!B22="","",'Реестр СИ'!H22)</f>
        <v/>
      </c>
      <c r="F22" s="28">
        <f>IF(OR('Реестр СИ'!J22="",'Реестр СИ'!G22="Выведено из эксплуатации"),"",IF(AND(((Год*12+1)-(YEAR('Реестр СИ'!J22)*12+MONTH('Реестр СИ'!J22)))&gt;=0,MOD(((Год*12+1)-(YEAR('Реестр СИ'!J22)*12+MONTH('Реестр СИ'!J22))),MAX(1,'Реестр СИ'!H22))=0),DAY('Реестр СИ'!J22),""))</f>
        <v/>
      </c>
      <c r="G22" s="28">
        <f>IF(OR('Реестр СИ'!J22="",'Реестр СИ'!G22="Выведено из эксплуатации"),"",IF(AND(((Год*12+2)-(YEAR('Реестр СИ'!J22)*12+MONTH('Реестр СИ'!J22)))&gt;=0,MOD(((Год*12+2)-(YEAR('Реестр СИ'!J22)*12+MONTH('Реестр СИ'!J22))),MAX(1,'Реестр СИ'!H22))=0),DAY('Реестр СИ'!J22),""))</f>
        <v/>
      </c>
      <c r="H22" s="28">
        <f>IF(OR('Реестр СИ'!J22="",'Реестр СИ'!G22="Выведено из эксплуатации"),"",IF(AND(((Год*12+3)-(YEAR('Реестр СИ'!J22)*12+MONTH('Реестр СИ'!J22)))&gt;=0,MOD(((Год*12+3)-(YEAR('Реестр СИ'!J22)*12+MONTH('Реестр СИ'!J22))),MAX(1,'Реестр СИ'!H22))=0),DAY('Реестр СИ'!J22),""))</f>
        <v/>
      </c>
      <c r="I22" s="28">
        <f>IF(OR('Реестр СИ'!J22="",'Реестр СИ'!G22="Выведено из эксплуатации"),"",IF(AND(((Год*12+4)-(YEAR('Реестр СИ'!J22)*12+MONTH('Реестр СИ'!J22)))&gt;=0,MOD(((Год*12+4)-(YEAR('Реестр СИ'!J22)*12+MONTH('Реестр СИ'!J22))),MAX(1,'Реестр СИ'!H22))=0),DAY('Реестр СИ'!J22),""))</f>
        <v/>
      </c>
      <c r="J22" s="28">
        <f>IF(OR('Реестр СИ'!J22="",'Реестр СИ'!G22="Выведено из эксплуатации"),"",IF(AND(((Год*12+5)-(YEAR('Реестр СИ'!J22)*12+MONTH('Реестр СИ'!J22)))&gt;=0,MOD(((Год*12+5)-(YEAR('Реестр СИ'!J22)*12+MONTH('Реестр СИ'!J22))),MAX(1,'Реестр СИ'!H22))=0),DAY('Реестр СИ'!J22),""))</f>
        <v/>
      </c>
      <c r="K22" s="28">
        <f>IF(OR('Реестр СИ'!J22="",'Реестр СИ'!G22="Выведено из эксплуатации"),"",IF(AND(((Год*12+6)-(YEAR('Реестр СИ'!J22)*12+MONTH('Реестр СИ'!J22)))&gt;=0,MOD(((Год*12+6)-(YEAR('Реестр СИ'!J22)*12+MONTH('Реестр СИ'!J22))),MAX(1,'Реестр СИ'!H22))=0),DAY('Реестр СИ'!J22),""))</f>
        <v/>
      </c>
      <c r="L22" s="28">
        <f>IF(OR('Реестр СИ'!J22="",'Реестр СИ'!G22="Выведено из эксплуатации"),"",IF(AND(((Год*12+7)-(YEAR('Реестр СИ'!J22)*12+MONTH('Реестр СИ'!J22)))&gt;=0,MOD(((Год*12+7)-(YEAR('Реестр СИ'!J22)*12+MONTH('Реестр СИ'!J22))),MAX(1,'Реестр СИ'!H22))=0),DAY('Реестр СИ'!J22),""))</f>
        <v/>
      </c>
      <c r="M22" s="28">
        <f>IF(OR('Реестр СИ'!J22="",'Реестр СИ'!G22="Выведено из эксплуатации"),"",IF(AND(((Год*12+8)-(YEAR('Реестр СИ'!J22)*12+MONTH('Реестр СИ'!J22)))&gt;=0,MOD(((Год*12+8)-(YEAR('Реестр СИ'!J22)*12+MONTH('Реестр СИ'!J22))),MAX(1,'Реестр СИ'!H22))=0),DAY('Реестр СИ'!J22),""))</f>
        <v/>
      </c>
      <c r="N22" s="28">
        <f>IF(OR('Реестр СИ'!J22="",'Реестр СИ'!G22="Выведено из эксплуатации"),"",IF(AND(((Год*12+9)-(YEAR('Реестр СИ'!J22)*12+MONTH('Реестр СИ'!J22)))&gt;=0,MOD(((Год*12+9)-(YEAR('Реестр СИ'!J22)*12+MONTH('Реестр СИ'!J22))),MAX(1,'Реестр СИ'!H22))=0),DAY('Реестр СИ'!J22),""))</f>
        <v/>
      </c>
      <c r="O22" s="28">
        <f>IF(OR('Реестр СИ'!J22="",'Реестр СИ'!G22="Выведено из эксплуатации"),"",IF(AND(((Год*12+10)-(YEAR('Реестр СИ'!J22)*12+MONTH('Реестр СИ'!J22)))&gt;=0,MOD(((Год*12+10)-(YEAR('Реестр СИ'!J22)*12+MONTH('Реестр СИ'!J22))),MAX(1,'Реестр СИ'!H22))=0),DAY('Реестр СИ'!J22),""))</f>
        <v/>
      </c>
      <c r="P22" s="28">
        <f>IF(OR('Реестр СИ'!J22="",'Реестр СИ'!G22="Выведено из эксплуатации"),"",IF(AND(((Год*12+11)-(YEAR('Реестр СИ'!J22)*12+MONTH('Реестр СИ'!J22)))&gt;=0,MOD(((Год*12+11)-(YEAR('Реестр СИ'!J22)*12+MONTH('Реестр СИ'!J22))),MAX(1,'Реестр СИ'!H22))=0),DAY('Реестр СИ'!J22),""))</f>
        <v/>
      </c>
      <c r="Q22" s="28">
        <f>IF(OR('Реестр СИ'!J22="",'Реестр СИ'!G22="Выведено из эксплуатации"),"",IF(AND(((Год*12+12)-(YEAR('Реестр СИ'!J22)*12+MONTH('Реестр СИ'!J22)))&gt;=0,MOD(((Год*12+12)-(YEAR('Реестр СИ'!J22)*12+MONTH('Реестр СИ'!J22))),MAX(1,'Реестр СИ'!H22))=0),DAY('Реестр СИ'!J22),""))</f>
        <v/>
      </c>
      <c r="R22" s="29">
        <f>IF('Реестр СИ'!B22="","",COUNT(F22:Q22)*N('Реестр СИ'!N22))</f>
        <v/>
      </c>
    </row>
    <row r="23">
      <c r="A23" s="26">
        <f>IF('Реестр СИ'!B23="","",'Реестр СИ'!A23)</f>
        <v/>
      </c>
      <c r="B23" s="27">
        <f>IF('Реестр СИ'!B23="","",'Реестр СИ'!B23)</f>
        <v/>
      </c>
      <c r="C23" s="26">
        <f>IF('Реестр СИ'!B23="","",'Реестр СИ'!C23)</f>
        <v/>
      </c>
      <c r="D23" s="26">
        <f>IF('Реестр СИ'!B23="","",'Реестр СИ'!E23)</f>
        <v/>
      </c>
      <c r="E23" s="26">
        <f>IF('Реестр СИ'!B23="","",'Реестр СИ'!H23)</f>
        <v/>
      </c>
      <c r="F23" s="28">
        <f>IF(OR('Реестр СИ'!J23="",'Реестр СИ'!G23="Выведено из эксплуатации"),"",IF(AND(((Год*12+1)-(YEAR('Реестр СИ'!J23)*12+MONTH('Реестр СИ'!J23)))&gt;=0,MOD(((Год*12+1)-(YEAR('Реестр СИ'!J23)*12+MONTH('Реестр СИ'!J23))),MAX(1,'Реестр СИ'!H23))=0),DAY('Реестр СИ'!J23),""))</f>
        <v/>
      </c>
      <c r="G23" s="28">
        <f>IF(OR('Реестр СИ'!J23="",'Реестр СИ'!G23="Выведено из эксплуатации"),"",IF(AND(((Год*12+2)-(YEAR('Реестр СИ'!J23)*12+MONTH('Реестр СИ'!J23)))&gt;=0,MOD(((Год*12+2)-(YEAR('Реестр СИ'!J23)*12+MONTH('Реестр СИ'!J23))),MAX(1,'Реестр СИ'!H23))=0),DAY('Реестр СИ'!J23),""))</f>
        <v/>
      </c>
      <c r="H23" s="28">
        <f>IF(OR('Реестр СИ'!J23="",'Реестр СИ'!G23="Выведено из эксплуатации"),"",IF(AND(((Год*12+3)-(YEAR('Реестр СИ'!J23)*12+MONTH('Реестр СИ'!J23)))&gt;=0,MOD(((Год*12+3)-(YEAR('Реестр СИ'!J23)*12+MONTH('Реестр СИ'!J23))),MAX(1,'Реестр СИ'!H23))=0),DAY('Реестр СИ'!J23),""))</f>
        <v/>
      </c>
      <c r="I23" s="28">
        <f>IF(OR('Реестр СИ'!J23="",'Реестр СИ'!G23="Выведено из эксплуатации"),"",IF(AND(((Год*12+4)-(YEAR('Реестр СИ'!J23)*12+MONTH('Реестр СИ'!J23)))&gt;=0,MOD(((Год*12+4)-(YEAR('Реестр СИ'!J23)*12+MONTH('Реестр СИ'!J23))),MAX(1,'Реестр СИ'!H23))=0),DAY('Реестр СИ'!J23),""))</f>
        <v/>
      </c>
      <c r="J23" s="28">
        <f>IF(OR('Реестр СИ'!J23="",'Реестр СИ'!G23="Выведено из эксплуатации"),"",IF(AND(((Год*12+5)-(YEAR('Реестр СИ'!J23)*12+MONTH('Реестр СИ'!J23)))&gt;=0,MOD(((Год*12+5)-(YEAR('Реестр СИ'!J23)*12+MONTH('Реестр СИ'!J23))),MAX(1,'Реестр СИ'!H23))=0),DAY('Реестр СИ'!J23),""))</f>
        <v/>
      </c>
      <c r="K23" s="28">
        <f>IF(OR('Реестр СИ'!J23="",'Реестр СИ'!G23="Выведено из эксплуатации"),"",IF(AND(((Год*12+6)-(YEAR('Реестр СИ'!J23)*12+MONTH('Реестр СИ'!J23)))&gt;=0,MOD(((Год*12+6)-(YEAR('Реестр СИ'!J23)*12+MONTH('Реестр СИ'!J23))),MAX(1,'Реестр СИ'!H23))=0),DAY('Реестр СИ'!J23),""))</f>
        <v/>
      </c>
      <c r="L23" s="28">
        <f>IF(OR('Реестр СИ'!J23="",'Реестр СИ'!G23="Выведено из эксплуатации"),"",IF(AND(((Год*12+7)-(YEAR('Реестр СИ'!J23)*12+MONTH('Реестр СИ'!J23)))&gt;=0,MOD(((Год*12+7)-(YEAR('Реестр СИ'!J23)*12+MONTH('Реестр СИ'!J23))),MAX(1,'Реестр СИ'!H23))=0),DAY('Реестр СИ'!J23),""))</f>
        <v/>
      </c>
      <c r="M23" s="28">
        <f>IF(OR('Реестр СИ'!J23="",'Реестр СИ'!G23="Выведено из эксплуатации"),"",IF(AND(((Год*12+8)-(YEAR('Реестр СИ'!J23)*12+MONTH('Реестр СИ'!J23)))&gt;=0,MOD(((Год*12+8)-(YEAR('Реестр СИ'!J23)*12+MONTH('Реестр СИ'!J23))),MAX(1,'Реестр СИ'!H23))=0),DAY('Реестр СИ'!J23),""))</f>
        <v/>
      </c>
      <c r="N23" s="28">
        <f>IF(OR('Реестр СИ'!J23="",'Реестр СИ'!G23="Выведено из эксплуатации"),"",IF(AND(((Год*12+9)-(YEAR('Реестр СИ'!J23)*12+MONTH('Реестр СИ'!J23)))&gt;=0,MOD(((Год*12+9)-(YEAR('Реестр СИ'!J23)*12+MONTH('Реестр СИ'!J23))),MAX(1,'Реестр СИ'!H23))=0),DAY('Реестр СИ'!J23),""))</f>
        <v/>
      </c>
      <c r="O23" s="28">
        <f>IF(OR('Реестр СИ'!J23="",'Реестр СИ'!G23="Выведено из эксплуатации"),"",IF(AND(((Год*12+10)-(YEAR('Реестр СИ'!J23)*12+MONTH('Реестр СИ'!J23)))&gt;=0,MOD(((Год*12+10)-(YEAR('Реестр СИ'!J23)*12+MONTH('Реестр СИ'!J23))),MAX(1,'Реестр СИ'!H23))=0),DAY('Реестр СИ'!J23),""))</f>
        <v/>
      </c>
      <c r="P23" s="28">
        <f>IF(OR('Реестр СИ'!J23="",'Реестр СИ'!G23="Выведено из эксплуатации"),"",IF(AND(((Год*12+11)-(YEAR('Реестр СИ'!J23)*12+MONTH('Реестр СИ'!J23)))&gt;=0,MOD(((Год*12+11)-(YEAR('Реестр СИ'!J23)*12+MONTH('Реестр СИ'!J23))),MAX(1,'Реестр СИ'!H23))=0),DAY('Реестр СИ'!J23),""))</f>
        <v/>
      </c>
      <c r="Q23" s="28">
        <f>IF(OR('Реестр СИ'!J23="",'Реестр СИ'!G23="Выведено из эксплуатации"),"",IF(AND(((Год*12+12)-(YEAR('Реестр СИ'!J23)*12+MONTH('Реестр СИ'!J23)))&gt;=0,MOD(((Год*12+12)-(YEAR('Реестр СИ'!J23)*12+MONTH('Реестр СИ'!J23))),MAX(1,'Реестр СИ'!H23))=0),DAY('Реестр СИ'!J23),""))</f>
        <v/>
      </c>
      <c r="R23" s="29">
        <f>IF('Реестр СИ'!B23="","",COUNT(F23:Q23)*N('Реестр СИ'!N23))</f>
        <v/>
      </c>
    </row>
    <row r="24">
      <c r="A24" s="26">
        <f>IF('Реестр СИ'!B24="","",'Реестр СИ'!A24)</f>
        <v/>
      </c>
      <c r="B24" s="27">
        <f>IF('Реестр СИ'!B24="","",'Реестр СИ'!B24)</f>
        <v/>
      </c>
      <c r="C24" s="26">
        <f>IF('Реестр СИ'!B24="","",'Реестр СИ'!C24)</f>
        <v/>
      </c>
      <c r="D24" s="26">
        <f>IF('Реестр СИ'!B24="","",'Реестр СИ'!E24)</f>
        <v/>
      </c>
      <c r="E24" s="26">
        <f>IF('Реестр СИ'!B24="","",'Реестр СИ'!H24)</f>
        <v/>
      </c>
      <c r="F24" s="28">
        <f>IF(OR('Реестр СИ'!J24="",'Реестр СИ'!G24="Выведено из эксплуатации"),"",IF(AND(((Год*12+1)-(YEAR('Реестр СИ'!J24)*12+MONTH('Реестр СИ'!J24)))&gt;=0,MOD(((Год*12+1)-(YEAR('Реестр СИ'!J24)*12+MONTH('Реестр СИ'!J24))),MAX(1,'Реестр СИ'!H24))=0),DAY('Реестр СИ'!J24),""))</f>
        <v/>
      </c>
      <c r="G24" s="28">
        <f>IF(OR('Реестр СИ'!J24="",'Реестр СИ'!G24="Выведено из эксплуатации"),"",IF(AND(((Год*12+2)-(YEAR('Реестр СИ'!J24)*12+MONTH('Реестр СИ'!J24)))&gt;=0,MOD(((Год*12+2)-(YEAR('Реестр СИ'!J24)*12+MONTH('Реестр СИ'!J24))),MAX(1,'Реестр СИ'!H24))=0),DAY('Реестр СИ'!J24),""))</f>
        <v/>
      </c>
      <c r="H24" s="28">
        <f>IF(OR('Реестр СИ'!J24="",'Реестр СИ'!G24="Выведено из эксплуатации"),"",IF(AND(((Год*12+3)-(YEAR('Реестр СИ'!J24)*12+MONTH('Реестр СИ'!J24)))&gt;=0,MOD(((Год*12+3)-(YEAR('Реестр СИ'!J24)*12+MONTH('Реестр СИ'!J24))),MAX(1,'Реестр СИ'!H24))=0),DAY('Реестр СИ'!J24),""))</f>
        <v/>
      </c>
      <c r="I24" s="28">
        <f>IF(OR('Реестр СИ'!J24="",'Реестр СИ'!G24="Выведено из эксплуатации"),"",IF(AND(((Год*12+4)-(YEAR('Реестр СИ'!J24)*12+MONTH('Реестр СИ'!J24)))&gt;=0,MOD(((Год*12+4)-(YEAR('Реестр СИ'!J24)*12+MONTH('Реестр СИ'!J24))),MAX(1,'Реестр СИ'!H24))=0),DAY('Реестр СИ'!J24),""))</f>
        <v/>
      </c>
      <c r="J24" s="28">
        <f>IF(OR('Реестр СИ'!J24="",'Реестр СИ'!G24="Выведено из эксплуатации"),"",IF(AND(((Год*12+5)-(YEAR('Реестр СИ'!J24)*12+MONTH('Реестр СИ'!J24)))&gt;=0,MOD(((Год*12+5)-(YEAR('Реестр СИ'!J24)*12+MONTH('Реестр СИ'!J24))),MAX(1,'Реестр СИ'!H24))=0),DAY('Реестр СИ'!J24),""))</f>
        <v/>
      </c>
      <c r="K24" s="28">
        <f>IF(OR('Реестр СИ'!J24="",'Реестр СИ'!G24="Выведено из эксплуатации"),"",IF(AND(((Год*12+6)-(YEAR('Реестр СИ'!J24)*12+MONTH('Реестр СИ'!J24)))&gt;=0,MOD(((Год*12+6)-(YEAR('Реестр СИ'!J24)*12+MONTH('Реестр СИ'!J24))),MAX(1,'Реестр СИ'!H24))=0),DAY('Реестр СИ'!J24),""))</f>
        <v/>
      </c>
      <c r="L24" s="28">
        <f>IF(OR('Реестр СИ'!J24="",'Реестр СИ'!G24="Выведено из эксплуатации"),"",IF(AND(((Год*12+7)-(YEAR('Реестр СИ'!J24)*12+MONTH('Реестр СИ'!J24)))&gt;=0,MOD(((Год*12+7)-(YEAR('Реестр СИ'!J24)*12+MONTH('Реестр СИ'!J24))),MAX(1,'Реестр СИ'!H24))=0),DAY('Реестр СИ'!J24),""))</f>
        <v/>
      </c>
      <c r="M24" s="28">
        <f>IF(OR('Реестр СИ'!J24="",'Реестр СИ'!G24="Выведено из эксплуатации"),"",IF(AND(((Год*12+8)-(YEAR('Реестр СИ'!J24)*12+MONTH('Реестр СИ'!J24)))&gt;=0,MOD(((Год*12+8)-(YEAR('Реестр СИ'!J24)*12+MONTH('Реестр СИ'!J24))),MAX(1,'Реестр СИ'!H24))=0),DAY('Реестр СИ'!J24),""))</f>
        <v/>
      </c>
      <c r="N24" s="28">
        <f>IF(OR('Реестр СИ'!J24="",'Реестр СИ'!G24="Выведено из эксплуатации"),"",IF(AND(((Год*12+9)-(YEAR('Реестр СИ'!J24)*12+MONTH('Реестр СИ'!J24)))&gt;=0,MOD(((Год*12+9)-(YEAR('Реестр СИ'!J24)*12+MONTH('Реестр СИ'!J24))),MAX(1,'Реестр СИ'!H24))=0),DAY('Реестр СИ'!J24),""))</f>
        <v/>
      </c>
      <c r="O24" s="28">
        <f>IF(OR('Реестр СИ'!J24="",'Реестр СИ'!G24="Выведено из эксплуатации"),"",IF(AND(((Год*12+10)-(YEAR('Реестр СИ'!J24)*12+MONTH('Реестр СИ'!J24)))&gt;=0,MOD(((Год*12+10)-(YEAR('Реестр СИ'!J24)*12+MONTH('Реестр СИ'!J24))),MAX(1,'Реестр СИ'!H24))=0),DAY('Реестр СИ'!J24),""))</f>
        <v/>
      </c>
      <c r="P24" s="28">
        <f>IF(OR('Реестр СИ'!J24="",'Реестр СИ'!G24="Выведено из эксплуатации"),"",IF(AND(((Год*12+11)-(YEAR('Реестр СИ'!J24)*12+MONTH('Реестр СИ'!J24)))&gt;=0,MOD(((Год*12+11)-(YEAR('Реестр СИ'!J24)*12+MONTH('Реестр СИ'!J24))),MAX(1,'Реестр СИ'!H24))=0),DAY('Реестр СИ'!J24),""))</f>
        <v/>
      </c>
      <c r="Q24" s="28">
        <f>IF(OR('Реестр СИ'!J24="",'Реестр СИ'!G24="Выведено из эксплуатации"),"",IF(AND(((Год*12+12)-(YEAR('Реестр СИ'!J24)*12+MONTH('Реестр СИ'!J24)))&gt;=0,MOD(((Год*12+12)-(YEAR('Реестр СИ'!J24)*12+MONTH('Реестр СИ'!J24))),MAX(1,'Реестр СИ'!H24))=0),DAY('Реестр СИ'!J24),""))</f>
        <v/>
      </c>
      <c r="R24" s="29">
        <f>IF('Реестр СИ'!B24="","",COUNT(F24:Q24)*N('Реестр СИ'!N24))</f>
        <v/>
      </c>
    </row>
    <row r="25">
      <c r="A25" s="26">
        <f>IF('Реестр СИ'!B25="","",'Реестр СИ'!A25)</f>
        <v/>
      </c>
      <c r="B25" s="27">
        <f>IF('Реестр СИ'!B25="","",'Реестр СИ'!B25)</f>
        <v/>
      </c>
      <c r="C25" s="26">
        <f>IF('Реестр СИ'!B25="","",'Реестр СИ'!C25)</f>
        <v/>
      </c>
      <c r="D25" s="26">
        <f>IF('Реестр СИ'!B25="","",'Реестр СИ'!E25)</f>
        <v/>
      </c>
      <c r="E25" s="26">
        <f>IF('Реестр СИ'!B25="","",'Реестр СИ'!H25)</f>
        <v/>
      </c>
      <c r="F25" s="28">
        <f>IF(OR('Реестр СИ'!J25="",'Реестр СИ'!G25="Выведено из эксплуатации"),"",IF(AND(((Год*12+1)-(YEAR('Реестр СИ'!J25)*12+MONTH('Реестр СИ'!J25)))&gt;=0,MOD(((Год*12+1)-(YEAR('Реестр СИ'!J25)*12+MONTH('Реестр СИ'!J25))),MAX(1,'Реестр СИ'!H25))=0),DAY('Реестр СИ'!J25),""))</f>
        <v/>
      </c>
      <c r="G25" s="28">
        <f>IF(OR('Реестр СИ'!J25="",'Реестр СИ'!G25="Выведено из эксплуатации"),"",IF(AND(((Год*12+2)-(YEAR('Реестр СИ'!J25)*12+MONTH('Реестр СИ'!J25)))&gt;=0,MOD(((Год*12+2)-(YEAR('Реестр СИ'!J25)*12+MONTH('Реестр СИ'!J25))),MAX(1,'Реестр СИ'!H25))=0),DAY('Реестр СИ'!J25),""))</f>
        <v/>
      </c>
      <c r="H25" s="28">
        <f>IF(OR('Реестр СИ'!J25="",'Реестр СИ'!G25="Выведено из эксплуатации"),"",IF(AND(((Год*12+3)-(YEAR('Реестр СИ'!J25)*12+MONTH('Реестр СИ'!J25)))&gt;=0,MOD(((Год*12+3)-(YEAR('Реестр СИ'!J25)*12+MONTH('Реестр СИ'!J25))),MAX(1,'Реестр СИ'!H25))=0),DAY('Реестр СИ'!J25),""))</f>
        <v/>
      </c>
      <c r="I25" s="28">
        <f>IF(OR('Реестр СИ'!J25="",'Реестр СИ'!G25="Выведено из эксплуатации"),"",IF(AND(((Год*12+4)-(YEAR('Реестр СИ'!J25)*12+MONTH('Реестр СИ'!J25)))&gt;=0,MOD(((Год*12+4)-(YEAR('Реестр СИ'!J25)*12+MONTH('Реестр СИ'!J25))),MAX(1,'Реестр СИ'!H25))=0),DAY('Реестр СИ'!J25),""))</f>
        <v/>
      </c>
      <c r="J25" s="28">
        <f>IF(OR('Реестр СИ'!J25="",'Реестр СИ'!G25="Выведено из эксплуатации"),"",IF(AND(((Год*12+5)-(YEAR('Реестр СИ'!J25)*12+MONTH('Реестр СИ'!J25)))&gt;=0,MOD(((Год*12+5)-(YEAR('Реестр СИ'!J25)*12+MONTH('Реестр СИ'!J25))),MAX(1,'Реестр СИ'!H25))=0),DAY('Реестр СИ'!J25),""))</f>
        <v/>
      </c>
      <c r="K25" s="28">
        <f>IF(OR('Реестр СИ'!J25="",'Реестр СИ'!G25="Выведено из эксплуатации"),"",IF(AND(((Год*12+6)-(YEAR('Реестр СИ'!J25)*12+MONTH('Реестр СИ'!J25)))&gt;=0,MOD(((Год*12+6)-(YEAR('Реестр СИ'!J25)*12+MONTH('Реестр СИ'!J25))),MAX(1,'Реестр СИ'!H25))=0),DAY('Реестр СИ'!J25),""))</f>
        <v/>
      </c>
      <c r="L25" s="28">
        <f>IF(OR('Реестр СИ'!J25="",'Реестр СИ'!G25="Выведено из эксплуатации"),"",IF(AND(((Год*12+7)-(YEAR('Реестр СИ'!J25)*12+MONTH('Реестр СИ'!J25)))&gt;=0,MOD(((Год*12+7)-(YEAR('Реестр СИ'!J25)*12+MONTH('Реестр СИ'!J25))),MAX(1,'Реестр СИ'!H25))=0),DAY('Реестр СИ'!J25),""))</f>
        <v/>
      </c>
      <c r="M25" s="28">
        <f>IF(OR('Реестр СИ'!J25="",'Реестр СИ'!G25="Выведено из эксплуатации"),"",IF(AND(((Год*12+8)-(YEAR('Реестр СИ'!J25)*12+MONTH('Реестр СИ'!J25)))&gt;=0,MOD(((Год*12+8)-(YEAR('Реестр СИ'!J25)*12+MONTH('Реестр СИ'!J25))),MAX(1,'Реестр СИ'!H25))=0),DAY('Реестр СИ'!J25),""))</f>
        <v/>
      </c>
      <c r="N25" s="28">
        <f>IF(OR('Реестр СИ'!J25="",'Реестр СИ'!G25="Выведено из эксплуатации"),"",IF(AND(((Год*12+9)-(YEAR('Реестр СИ'!J25)*12+MONTH('Реестр СИ'!J25)))&gt;=0,MOD(((Год*12+9)-(YEAR('Реестр СИ'!J25)*12+MONTH('Реестр СИ'!J25))),MAX(1,'Реестр СИ'!H25))=0),DAY('Реестр СИ'!J25),""))</f>
        <v/>
      </c>
      <c r="O25" s="28">
        <f>IF(OR('Реестр СИ'!J25="",'Реестр СИ'!G25="Выведено из эксплуатации"),"",IF(AND(((Год*12+10)-(YEAR('Реестр СИ'!J25)*12+MONTH('Реестр СИ'!J25)))&gt;=0,MOD(((Год*12+10)-(YEAR('Реестр СИ'!J25)*12+MONTH('Реестр СИ'!J25))),MAX(1,'Реестр СИ'!H25))=0),DAY('Реестр СИ'!J25),""))</f>
        <v/>
      </c>
      <c r="P25" s="28">
        <f>IF(OR('Реестр СИ'!J25="",'Реестр СИ'!G25="Выведено из эксплуатации"),"",IF(AND(((Год*12+11)-(YEAR('Реестр СИ'!J25)*12+MONTH('Реестр СИ'!J25)))&gt;=0,MOD(((Год*12+11)-(YEAR('Реестр СИ'!J25)*12+MONTH('Реестр СИ'!J25))),MAX(1,'Реестр СИ'!H25))=0),DAY('Реестр СИ'!J25),""))</f>
        <v/>
      </c>
      <c r="Q25" s="28">
        <f>IF(OR('Реестр СИ'!J25="",'Реестр СИ'!G25="Выведено из эксплуатации"),"",IF(AND(((Год*12+12)-(YEAR('Реестр СИ'!J25)*12+MONTH('Реестр СИ'!J25)))&gt;=0,MOD(((Год*12+12)-(YEAR('Реестр СИ'!J25)*12+MONTH('Реестр СИ'!J25))),MAX(1,'Реестр СИ'!H25))=0),DAY('Реестр СИ'!J25),""))</f>
        <v/>
      </c>
      <c r="R25" s="29">
        <f>IF('Реестр СИ'!B25="","",COUNT(F25:Q25)*N('Реестр СИ'!N25))</f>
        <v/>
      </c>
    </row>
    <row r="26">
      <c r="A26" s="26">
        <f>IF('Реестр СИ'!B26="","",'Реестр СИ'!A26)</f>
        <v/>
      </c>
      <c r="B26" s="27">
        <f>IF('Реестр СИ'!B26="","",'Реестр СИ'!B26)</f>
        <v/>
      </c>
      <c r="C26" s="26">
        <f>IF('Реестр СИ'!B26="","",'Реестр СИ'!C26)</f>
        <v/>
      </c>
      <c r="D26" s="26">
        <f>IF('Реестр СИ'!B26="","",'Реестр СИ'!E26)</f>
        <v/>
      </c>
      <c r="E26" s="26">
        <f>IF('Реестр СИ'!B26="","",'Реестр СИ'!H26)</f>
        <v/>
      </c>
      <c r="F26" s="28">
        <f>IF(OR('Реестр СИ'!J26="",'Реестр СИ'!G26="Выведено из эксплуатации"),"",IF(AND(((Год*12+1)-(YEAR('Реестр СИ'!J26)*12+MONTH('Реестр СИ'!J26)))&gt;=0,MOD(((Год*12+1)-(YEAR('Реестр СИ'!J26)*12+MONTH('Реестр СИ'!J26))),MAX(1,'Реестр СИ'!H26))=0),DAY('Реестр СИ'!J26),""))</f>
        <v/>
      </c>
      <c r="G26" s="28">
        <f>IF(OR('Реестр СИ'!J26="",'Реестр СИ'!G26="Выведено из эксплуатации"),"",IF(AND(((Год*12+2)-(YEAR('Реестр СИ'!J26)*12+MONTH('Реестр СИ'!J26)))&gt;=0,MOD(((Год*12+2)-(YEAR('Реестр СИ'!J26)*12+MONTH('Реестр СИ'!J26))),MAX(1,'Реестр СИ'!H26))=0),DAY('Реестр СИ'!J26),""))</f>
        <v/>
      </c>
      <c r="H26" s="28">
        <f>IF(OR('Реестр СИ'!J26="",'Реестр СИ'!G26="Выведено из эксплуатации"),"",IF(AND(((Год*12+3)-(YEAR('Реестр СИ'!J26)*12+MONTH('Реестр СИ'!J26)))&gt;=0,MOD(((Год*12+3)-(YEAR('Реестр СИ'!J26)*12+MONTH('Реестр СИ'!J26))),MAX(1,'Реестр СИ'!H26))=0),DAY('Реестр СИ'!J26),""))</f>
        <v/>
      </c>
      <c r="I26" s="28">
        <f>IF(OR('Реестр СИ'!J26="",'Реестр СИ'!G26="Выведено из эксплуатации"),"",IF(AND(((Год*12+4)-(YEAR('Реестр СИ'!J26)*12+MONTH('Реестр СИ'!J26)))&gt;=0,MOD(((Год*12+4)-(YEAR('Реестр СИ'!J26)*12+MONTH('Реестр СИ'!J26))),MAX(1,'Реестр СИ'!H26))=0),DAY('Реестр СИ'!J26),""))</f>
        <v/>
      </c>
      <c r="J26" s="28">
        <f>IF(OR('Реестр СИ'!J26="",'Реестр СИ'!G26="Выведено из эксплуатации"),"",IF(AND(((Год*12+5)-(YEAR('Реестр СИ'!J26)*12+MONTH('Реестр СИ'!J26)))&gt;=0,MOD(((Год*12+5)-(YEAR('Реестр СИ'!J26)*12+MONTH('Реестр СИ'!J26))),MAX(1,'Реестр СИ'!H26))=0),DAY('Реестр СИ'!J26),""))</f>
        <v/>
      </c>
      <c r="K26" s="28">
        <f>IF(OR('Реестр СИ'!J26="",'Реестр СИ'!G26="Выведено из эксплуатации"),"",IF(AND(((Год*12+6)-(YEAR('Реестр СИ'!J26)*12+MONTH('Реестр СИ'!J26)))&gt;=0,MOD(((Год*12+6)-(YEAR('Реестр СИ'!J26)*12+MONTH('Реестр СИ'!J26))),MAX(1,'Реестр СИ'!H26))=0),DAY('Реестр СИ'!J26),""))</f>
        <v/>
      </c>
      <c r="L26" s="28">
        <f>IF(OR('Реестр СИ'!J26="",'Реестр СИ'!G26="Выведено из эксплуатации"),"",IF(AND(((Год*12+7)-(YEAR('Реестр СИ'!J26)*12+MONTH('Реестр СИ'!J26)))&gt;=0,MOD(((Год*12+7)-(YEAR('Реестр СИ'!J26)*12+MONTH('Реестр СИ'!J26))),MAX(1,'Реестр СИ'!H26))=0),DAY('Реестр СИ'!J26),""))</f>
        <v/>
      </c>
      <c r="M26" s="28">
        <f>IF(OR('Реестр СИ'!J26="",'Реестр СИ'!G26="Выведено из эксплуатации"),"",IF(AND(((Год*12+8)-(YEAR('Реестр СИ'!J26)*12+MONTH('Реестр СИ'!J26)))&gt;=0,MOD(((Год*12+8)-(YEAR('Реестр СИ'!J26)*12+MONTH('Реестр СИ'!J26))),MAX(1,'Реестр СИ'!H26))=0),DAY('Реестр СИ'!J26),""))</f>
        <v/>
      </c>
      <c r="N26" s="28">
        <f>IF(OR('Реестр СИ'!J26="",'Реестр СИ'!G26="Выведено из эксплуатации"),"",IF(AND(((Год*12+9)-(YEAR('Реестр СИ'!J26)*12+MONTH('Реестр СИ'!J26)))&gt;=0,MOD(((Год*12+9)-(YEAR('Реестр СИ'!J26)*12+MONTH('Реестр СИ'!J26))),MAX(1,'Реестр СИ'!H26))=0),DAY('Реестр СИ'!J26),""))</f>
        <v/>
      </c>
      <c r="O26" s="28">
        <f>IF(OR('Реестр СИ'!J26="",'Реестр СИ'!G26="Выведено из эксплуатации"),"",IF(AND(((Год*12+10)-(YEAR('Реестр СИ'!J26)*12+MONTH('Реестр СИ'!J26)))&gt;=0,MOD(((Год*12+10)-(YEAR('Реестр СИ'!J26)*12+MONTH('Реестр СИ'!J26))),MAX(1,'Реестр СИ'!H26))=0),DAY('Реестр СИ'!J26),""))</f>
        <v/>
      </c>
      <c r="P26" s="28">
        <f>IF(OR('Реестр СИ'!J26="",'Реестр СИ'!G26="Выведено из эксплуатации"),"",IF(AND(((Год*12+11)-(YEAR('Реестр СИ'!J26)*12+MONTH('Реестр СИ'!J26)))&gt;=0,MOD(((Год*12+11)-(YEAR('Реестр СИ'!J26)*12+MONTH('Реестр СИ'!J26))),MAX(1,'Реестр СИ'!H26))=0),DAY('Реестр СИ'!J26),""))</f>
        <v/>
      </c>
      <c r="Q26" s="28">
        <f>IF(OR('Реестр СИ'!J26="",'Реестр СИ'!G26="Выведено из эксплуатации"),"",IF(AND(((Год*12+12)-(YEAR('Реестр СИ'!J26)*12+MONTH('Реестр СИ'!J26)))&gt;=0,MOD(((Год*12+12)-(YEAR('Реестр СИ'!J26)*12+MONTH('Реестр СИ'!J26))),MAX(1,'Реестр СИ'!H26))=0),DAY('Реестр СИ'!J26),""))</f>
        <v/>
      </c>
      <c r="R26" s="29">
        <f>IF('Реестр СИ'!B26="","",COUNT(F26:Q26)*N('Реестр СИ'!N26))</f>
        <v/>
      </c>
    </row>
    <row r="27">
      <c r="A27" s="26">
        <f>IF('Реестр СИ'!B27="","",'Реестр СИ'!A27)</f>
        <v/>
      </c>
      <c r="B27" s="27">
        <f>IF('Реестр СИ'!B27="","",'Реестр СИ'!B27)</f>
        <v/>
      </c>
      <c r="C27" s="26">
        <f>IF('Реестр СИ'!B27="","",'Реестр СИ'!C27)</f>
        <v/>
      </c>
      <c r="D27" s="26">
        <f>IF('Реестр СИ'!B27="","",'Реестр СИ'!E27)</f>
        <v/>
      </c>
      <c r="E27" s="26">
        <f>IF('Реестр СИ'!B27="","",'Реестр СИ'!H27)</f>
        <v/>
      </c>
      <c r="F27" s="28">
        <f>IF(OR('Реестр СИ'!J27="",'Реестр СИ'!G27="Выведено из эксплуатации"),"",IF(AND(((Год*12+1)-(YEAR('Реестр СИ'!J27)*12+MONTH('Реестр СИ'!J27)))&gt;=0,MOD(((Год*12+1)-(YEAR('Реестр СИ'!J27)*12+MONTH('Реестр СИ'!J27))),MAX(1,'Реестр СИ'!H27))=0),DAY('Реестр СИ'!J27),""))</f>
        <v/>
      </c>
      <c r="G27" s="28">
        <f>IF(OR('Реестр СИ'!J27="",'Реестр СИ'!G27="Выведено из эксплуатации"),"",IF(AND(((Год*12+2)-(YEAR('Реестр СИ'!J27)*12+MONTH('Реестр СИ'!J27)))&gt;=0,MOD(((Год*12+2)-(YEAR('Реестр СИ'!J27)*12+MONTH('Реестр СИ'!J27))),MAX(1,'Реестр СИ'!H27))=0),DAY('Реестр СИ'!J27),""))</f>
        <v/>
      </c>
      <c r="H27" s="28">
        <f>IF(OR('Реестр СИ'!J27="",'Реестр СИ'!G27="Выведено из эксплуатации"),"",IF(AND(((Год*12+3)-(YEAR('Реестр СИ'!J27)*12+MONTH('Реестр СИ'!J27)))&gt;=0,MOD(((Год*12+3)-(YEAR('Реестр СИ'!J27)*12+MONTH('Реестр СИ'!J27))),MAX(1,'Реестр СИ'!H27))=0),DAY('Реестр СИ'!J27),""))</f>
        <v/>
      </c>
      <c r="I27" s="28">
        <f>IF(OR('Реестр СИ'!J27="",'Реестр СИ'!G27="Выведено из эксплуатации"),"",IF(AND(((Год*12+4)-(YEAR('Реестр СИ'!J27)*12+MONTH('Реестр СИ'!J27)))&gt;=0,MOD(((Год*12+4)-(YEAR('Реестр СИ'!J27)*12+MONTH('Реестр СИ'!J27))),MAX(1,'Реестр СИ'!H27))=0),DAY('Реестр СИ'!J27),""))</f>
        <v/>
      </c>
      <c r="J27" s="28">
        <f>IF(OR('Реестр СИ'!J27="",'Реестр СИ'!G27="Выведено из эксплуатации"),"",IF(AND(((Год*12+5)-(YEAR('Реестр СИ'!J27)*12+MONTH('Реестр СИ'!J27)))&gt;=0,MOD(((Год*12+5)-(YEAR('Реестр СИ'!J27)*12+MONTH('Реестр СИ'!J27))),MAX(1,'Реестр СИ'!H27))=0),DAY('Реестр СИ'!J27),""))</f>
        <v/>
      </c>
      <c r="K27" s="28">
        <f>IF(OR('Реестр СИ'!J27="",'Реестр СИ'!G27="Выведено из эксплуатации"),"",IF(AND(((Год*12+6)-(YEAR('Реестр СИ'!J27)*12+MONTH('Реестр СИ'!J27)))&gt;=0,MOD(((Год*12+6)-(YEAR('Реестр СИ'!J27)*12+MONTH('Реестр СИ'!J27))),MAX(1,'Реестр СИ'!H27))=0),DAY('Реестр СИ'!J27),""))</f>
        <v/>
      </c>
      <c r="L27" s="28">
        <f>IF(OR('Реестр СИ'!J27="",'Реестр СИ'!G27="Выведено из эксплуатации"),"",IF(AND(((Год*12+7)-(YEAR('Реестр СИ'!J27)*12+MONTH('Реестр СИ'!J27)))&gt;=0,MOD(((Год*12+7)-(YEAR('Реестр СИ'!J27)*12+MONTH('Реестр СИ'!J27))),MAX(1,'Реестр СИ'!H27))=0),DAY('Реестр СИ'!J27),""))</f>
        <v/>
      </c>
      <c r="M27" s="28">
        <f>IF(OR('Реестр СИ'!J27="",'Реестр СИ'!G27="Выведено из эксплуатации"),"",IF(AND(((Год*12+8)-(YEAR('Реестр СИ'!J27)*12+MONTH('Реестр СИ'!J27)))&gt;=0,MOD(((Год*12+8)-(YEAR('Реестр СИ'!J27)*12+MONTH('Реестр СИ'!J27))),MAX(1,'Реестр СИ'!H27))=0),DAY('Реестр СИ'!J27),""))</f>
        <v/>
      </c>
      <c r="N27" s="28">
        <f>IF(OR('Реестр СИ'!J27="",'Реестр СИ'!G27="Выведено из эксплуатации"),"",IF(AND(((Год*12+9)-(YEAR('Реестр СИ'!J27)*12+MONTH('Реестр СИ'!J27)))&gt;=0,MOD(((Год*12+9)-(YEAR('Реестр СИ'!J27)*12+MONTH('Реестр СИ'!J27))),MAX(1,'Реестр СИ'!H27))=0),DAY('Реестр СИ'!J27),""))</f>
        <v/>
      </c>
      <c r="O27" s="28">
        <f>IF(OR('Реестр СИ'!J27="",'Реестр СИ'!G27="Выведено из эксплуатации"),"",IF(AND(((Год*12+10)-(YEAR('Реестр СИ'!J27)*12+MONTH('Реестр СИ'!J27)))&gt;=0,MOD(((Год*12+10)-(YEAR('Реестр СИ'!J27)*12+MONTH('Реестр СИ'!J27))),MAX(1,'Реестр СИ'!H27))=0),DAY('Реестр СИ'!J27),""))</f>
        <v/>
      </c>
      <c r="P27" s="28">
        <f>IF(OR('Реестр СИ'!J27="",'Реестр СИ'!G27="Выведено из эксплуатации"),"",IF(AND(((Год*12+11)-(YEAR('Реестр СИ'!J27)*12+MONTH('Реестр СИ'!J27)))&gt;=0,MOD(((Год*12+11)-(YEAR('Реестр СИ'!J27)*12+MONTH('Реестр СИ'!J27))),MAX(1,'Реестр СИ'!H27))=0),DAY('Реестр СИ'!J27),""))</f>
        <v/>
      </c>
      <c r="Q27" s="28">
        <f>IF(OR('Реестр СИ'!J27="",'Реестр СИ'!G27="Выведено из эксплуатации"),"",IF(AND(((Год*12+12)-(YEAR('Реестр СИ'!J27)*12+MONTH('Реестр СИ'!J27)))&gt;=0,MOD(((Год*12+12)-(YEAR('Реестр СИ'!J27)*12+MONTH('Реестр СИ'!J27))),MAX(1,'Реестр СИ'!H27))=0),DAY('Реестр СИ'!J27),""))</f>
        <v/>
      </c>
      <c r="R27" s="29">
        <f>IF('Реестр СИ'!B27="","",COUNT(F27:Q27)*N('Реестр СИ'!N27))</f>
        <v/>
      </c>
    </row>
    <row r="28">
      <c r="A28" s="26">
        <f>IF('Реестр СИ'!B28="","",'Реестр СИ'!A28)</f>
        <v/>
      </c>
      <c r="B28" s="27">
        <f>IF('Реестр СИ'!B28="","",'Реестр СИ'!B28)</f>
        <v/>
      </c>
      <c r="C28" s="26">
        <f>IF('Реестр СИ'!B28="","",'Реестр СИ'!C28)</f>
        <v/>
      </c>
      <c r="D28" s="26">
        <f>IF('Реестр СИ'!B28="","",'Реестр СИ'!E28)</f>
        <v/>
      </c>
      <c r="E28" s="26">
        <f>IF('Реестр СИ'!B28="","",'Реестр СИ'!H28)</f>
        <v/>
      </c>
      <c r="F28" s="28">
        <f>IF(OR('Реестр СИ'!J28="",'Реестр СИ'!G28="Выведено из эксплуатации"),"",IF(AND(((Год*12+1)-(YEAR('Реестр СИ'!J28)*12+MONTH('Реестр СИ'!J28)))&gt;=0,MOD(((Год*12+1)-(YEAR('Реестр СИ'!J28)*12+MONTH('Реестр СИ'!J28))),MAX(1,'Реестр СИ'!H28))=0),DAY('Реестр СИ'!J28),""))</f>
        <v/>
      </c>
      <c r="G28" s="28">
        <f>IF(OR('Реестр СИ'!J28="",'Реестр СИ'!G28="Выведено из эксплуатации"),"",IF(AND(((Год*12+2)-(YEAR('Реестр СИ'!J28)*12+MONTH('Реестр СИ'!J28)))&gt;=0,MOD(((Год*12+2)-(YEAR('Реестр СИ'!J28)*12+MONTH('Реестр СИ'!J28))),MAX(1,'Реестр СИ'!H28))=0),DAY('Реестр СИ'!J28),""))</f>
        <v/>
      </c>
      <c r="H28" s="28">
        <f>IF(OR('Реестр СИ'!J28="",'Реестр СИ'!G28="Выведено из эксплуатации"),"",IF(AND(((Год*12+3)-(YEAR('Реестр СИ'!J28)*12+MONTH('Реестр СИ'!J28)))&gt;=0,MOD(((Год*12+3)-(YEAR('Реестр СИ'!J28)*12+MONTH('Реестр СИ'!J28))),MAX(1,'Реестр СИ'!H28))=0),DAY('Реестр СИ'!J28),""))</f>
        <v/>
      </c>
      <c r="I28" s="28">
        <f>IF(OR('Реестр СИ'!J28="",'Реестр СИ'!G28="Выведено из эксплуатации"),"",IF(AND(((Год*12+4)-(YEAR('Реестр СИ'!J28)*12+MONTH('Реестр СИ'!J28)))&gt;=0,MOD(((Год*12+4)-(YEAR('Реестр СИ'!J28)*12+MONTH('Реестр СИ'!J28))),MAX(1,'Реестр СИ'!H28))=0),DAY('Реестр СИ'!J28),""))</f>
        <v/>
      </c>
      <c r="J28" s="28">
        <f>IF(OR('Реестр СИ'!J28="",'Реестр СИ'!G28="Выведено из эксплуатации"),"",IF(AND(((Год*12+5)-(YEAR('Реестр СИ'!J28)*12+MONTH('Реестр СИ'!J28)))&gt;=0,MOD(((Год*12+5)-(YEAR('Реестр СИ'!J28)*12+MONTH('Реестр СИ'!J28))),MAX(1,'Реестр СИ'!H28))=0),DAY('Реестр СИ'!J28),""))</f>
        <v/>
      </c>
      <c r="K28" s="28">
        <f>IF(OR('Реестр СИ'!J28="",'Реестр СИ'!G28="Выведено из эксплуатации"),"",IF(AND(((Год*12+6)-(YEAR('Реестр СИ'!J28)*12+MONTH('Реестр СИ'!J28)))&gt;=0,MOD(((Год*12+6)-(YEAR('Реестр СИ'!J28)*12+MONTH('Реестр СИ'!J28))),MAX(1,'Реестр СИ'!H28))=0),DAY('Реестр СИ'!J28),""))</f>
        <v/>
      </c>
      <c r="L28" s="28">
        <f>IF(OR('Реестр СИ'!J28="",'Реестр СИ'!G28="Выведено из эксплуатации"),"",IF(AND(((Год*12+7)-(YEAR('Реестр СИ'!J28)*12+MONTH('Реестр СИ'!J28)))&gt;=0,MOD(((Год*12+7)-(YEAR('Реестр СИ'!J28)*12+MONTH('Реестр СИ'!J28))),MAX(1,'Реестр СИ'!H28))=0),DAY('Реестр СИ'!J28),""))</f>
        <v/>
      </c>
      <c r="M28" s="28">
        <f>IF(OR('Реестр СИ'!J28="",'Реестр СИ'!G28="Выведено из эксплуатации"),"",IF(AND(((Год*12+8)-(YEAR('Реестр СИ'!J28)*12+MONTH('Реестр СИ'!J28)))&gt;=0,MOD(((Год*12+8)-(YEAR('Реестр СИ'!J28)*12+MONTH('Реестр СИ'!J28))),MAX(1,'Реестр СИ'!H28))=0),DAY('Реестр СИ'!J28),""))</f>
        <v/>
      </c>
      <c r="N28" s="28">
        <f>IF(OR('Реестр СИ'!J28="",'Реестр СИ'!G28="Выведено из эксплуатации"),"",IF(AND(((Год*12+9)-(YEAR('Реестр СИ'!J28)*12+MONTH('Реестр СИ'!J28)))&gt;=0,MOD(((Год*12+9)-(YEAR('Реестр СИ'!J28)*12+MONTH('Реестр СИ'!J28))),MAX(1,'Реестр СИ'!H28))=0),DAY('Реестр СИ'!J28),""))</f>
        <v/>
      </c>
      <c r="O28" s="28">
        <f>IF(OR('Реестр СИ'!J28="",'Реестр СИ'!G28="Выведено из эксплуатации"),"",IF(AND(((Год*12+10)-(YEAR('Реестр СИ'!J28)*12+MONTH('Реестр СИ'!J28)))&gt;=0,MOD(((Год*12+10)-(YEAR('Реестр СИ'!J28)*12+MONTH('Реестр СИ'!J28))),MAX(1,'Реестр СИ'!H28))=0),DAY('Реестр СИ'!J28),""))</f>
        <v/>
      </c>
      <c r="P28" s="28">
        <f>IF(OR('Реестр СИ'!J28="",'Реестр СИ'!G28="Выведено из эксплуатации"),"",IF(AND(((Год*12+11)-(YEAR('Реестр СИ'!J28)*12+MONTH('Реестр СИ'!J28)))&gt;=0,MOD(((Год*12+11)-(YEAR('Реестр СИ'!J28)*12+MONTH('Реестр СИ'!J28))),MAX(1,'Реестр СИ'!H28))=0),DAY('Реестр СИ'!J28),""))</f>
        <v/>
      </c>
      <c r="Q28" s="28">
        <f>IF(OR('Реестр СИ'!J28="",'Реестр СИ'!G28="Выведено из эксплуатации"),"",IF(AND(((Год*12+12)-(YEAR('Реестр СИ'!J28)*12+MONTH('Реестр СИ'!J28)))&gt;=0,MOD(((Год*12+12)-(YEAR('Реестр СИ'!J28)*12+MONTH('Реестр СИ'!J28))),MAX(1,'Реестр СИ'!H28))=0),DAY('Реестр СИ'!J28),""))</f>
        <v/>
      </c>
      <c r="R28" s="29">
        <f>IF('Реестр СИ'!B28="","",COUNT(F28:Q28)*N('Реестр СИ'!N28))</f>
        <v/>
      </c>
    </row>
    <row r="29">
      <c r="A29" s="26">
        <f>IF('Реестр СИ'!B29="","",'Реестр СИ'!A29)</f>
        <v/>
      </c>
      <c r="B29" s="27">
        <f>IF('Реестр СИ'!B29="","",'Реестр СИ'!B29)</f>
        <v/>
      </c>
      <c r="C29" s="26">
        <f>IF('Реестр СИ'!B29="","",'Реестр СИ'!C29)</f>
        <v/>
      </c>
      <c r="D29" s="26">
        <f>IF('Реестр СИ'!B29="","",'Реестр СИ'!E29)</f>
        <v/>
      </c>
      <c r="E29" s="26">
        <f>IF('Реестр СИ'!B29="","",'Реестр СИ'!H29)</f>
        <v/>
      </c>
      <c r="F29" s="28">
        <f>IF(OR('Реестр СИ'!J29="",'Реестр СИ'!G29="Выведено из эксплуатации"),"",IF(AND(((Год*12+1)-(YEAR('Реестр СИ'!J29)*12+MONTH('Реестр СИ'!J29)))&gt;=0,MOD(((Год*12+1)-(YEAR('Реестр СИ'!J29)*12+MONTH('Реестр СИ'!J29))),MAX(1,'Реестр СИ'!H29))=0),DAY('Реестр СИ'!J29),""))</f>
        <v/>
      </c>
      <c r="G29" s="28">
        <f>IF(OR('Реестр СИ'!J29="",'Реестр СИ'!G29="Выведено из эксплуатации"),"",IF(AND(((Год*12+2)-(YEAR('Реестр СИ'!J29)*12+MONTH('Реестр СИ'!J29)))&gt;=0,MOD(((Год*12+2)-(YEAR('Реестр СИ'!J29)*12+MONTH('Реестр СИ'!J29))),MAX(1,'Реестр СИ'!H29))=0),DAY('Реестр СИ'!J29),""))</f>
        <v/>
      </c>
      <c r="H29" s="28">
        <f>IF(OR('Реестр СИ'!J29="",'Реестр СИ'!G29="Выведено из эксплуатации"),"",IF(AND(((Год*12+3)-(YEAR('Реестр СИ'!J29)*12+MONTH('Реестр СИ'!J29)))&gt;=0,MOD(((Год*12+3)-(YEAR('Реестр СИ'!J29)*12+MONTH('Реестр СИ'!J29))),MAX(1,'Реестр СИ'!H29))=0),DAY('Реестр СИ'!J29),""))</f>
        <v/>
      </c>
      <c r="I29" s="28">
        <f>IF(OR('Реестр СИ'!J29="",'Реестр СИ'!G29="Выведено из эксплуатации"),"",IF(AND(((Год*12+4)-(YEAR('Реестр СИ'!J29)*12+MONTH('Реестр СИ'!J29)))&gt;=0,MOD(((Год*12+4)-(YEAR('Реестр СИ'!J29)*12+MONTH('Реестр СИ'!J29))),MAX(1,'Реестр СИ'!H29))=0),DAY('Реестр СИ'!J29),""))</f>
        <v/>
      </c>
      <c r="J29" s="28">
        <f>IF(OR('Реестр СИ'!J29="",'Реестр СИ'!G29="Выведено из эксплуатации"),"",IF(AND(((Год*12+5)-(YEAR('Реестр СИ'!J29)*12+MONTH('Реестр СИ'!J29)))&gt;=0,MOD(((Год*12+5)-(YEAR('Реестр СИ'!J29)*12+MONTH('Реестр СИ'!J29))),MAX(1,'Реестр СИ'!H29))=0),DAY('Реестр СИ'!J29),""))</f>
        <v/>
      </c>
      <c r="K29" s="28">
        <f>IF(OR('Реестр СИ'!J29="",'Реестр СИ'!G29="Выведено из эксплуатации"),"",IF(AND(((Год*12+6)-(YEAR('Реестр СИ'!J29)*12+MONTH('Реестр СИ'!J29)))&gt;=0,MOD(((Год*12+6)-(YEAR('Реестр СИ'!J29)*12+MONTH('Реестр СИ'!J29))),MAX(1,'Реестр СИ'!H29))=0),DAY('Реестр СИ'!J29),""))</f>
        <v/>
      </c>
      <c r="L29" s="28">
        <f>IF(OR('Реестр СИ'!J29="",'Реестр СИ'!G29="Выведено из эксплуатации"),"",IF(AND(((Год*12+7)-(YEAR('Реестр СИ'!J29)*12+MONTH('Реестр СИ'!J29)))&gt;=0,MOD(((Год*12+7)-(YEAR('Реестр СИ'!J29)*12+MONTH('Реестр СИ'!J29))),MAX(1,'Реестр СИ'!H29))=0),DAY('Реестр СИ'!J29),""))</f>
        <v/>
      </c>
      <c r="M29" s="28">
        <f>IF(OR('Реестр СИ'!J29="",'Реестр СИ'!G29="Выведено из эксплуатации"),"",IF(AND(((Год*12+8)-(YEAR('Реестр СИ'!J29)*12+MONTH('Реестр СИ'!J29)))&gt;=0,MOD(((Год*12+8)-(YEAR('Реестр СИ'!J29)*12+MONTH('Реестр СИ'!J29))),MAX(1,'Реестр СИ'!H29))=0),DAY('Реестр СИ'!J29),""))</f>
        <v/>
      </c>
      <c r="N29" s="28">
        <f>IF(OR('Реестр СИ'!J29="",'Реестр СИ'!G29="Выведено из эксплуатации"),"",IF(AND(((Год*12+9)-(YEAR('Реестр СИ'!J29)*12+MONTH('Реестр СИ'!J29)))&gt;=0,MOD(((Год*12+9)-(YEAR('Реестр СИ'!J29)*12+MONTH('Реестр СИ'!J29))),MAX(1,'Реестр СИ'!H29))=0),DAY('Реестр СИ'!J29),""))</f>
        <v/>
      </c>
      <c r="O29" s="28">
        <f>IF(OR('Реестр СИ'!J29="",'Реестр СИ'!G29="Выведено из эксплуатации"),"",IF(AND(((Год*12+10)-(YEAR('Реестр СИ'!J29)*12+MONTH('Реестр СИ'!J29)))&gt;=0,MOD(((Год*12+10)-(YEAR('Реестр СИ'!J29)*12+MONTH('Реестр СИ'!J29))),MAX(1,'Реестр СИ'!H29))=0),DAY('Реестр СИ'!J29),""))</f>
        <v/>
      </c>
      <c r="P29" s="28">
        <f>IF(OR('Реестр СИ'!J29="",'Реестр СИ'!G29="Выведено из эксплуатации"),"",IF(AND(((Год*12+11)-(YEAR('Реестр СИ'!J29)*12+MONTH('Реестр СИ'!J29)))&gt;=0,MOD(((Год*12+11)-(YEAR('Реестр СИ'!J29)*12+MONTH('Реестр СИ'!J29))),MAX(1,'Реестр СИ'!H29))=0),DAY('Реестр СИ'!J29),""))</f>
        <v/>
      </c>
      <c r="Q29" s="28">
        <f>IF(OR('Реестр СИ'!J29="",'Реестр СИ'!G29="Выведено из эксплуатации"),"",IF(AND(((Год*12+12)-(YEAR('Реестр СИ'!J29)*12+MONTH('Реестр СИ'!J29)))&gt;=0,MOD(((Год*12+12)-(YEAR('Реестр СИ'!J29)*12+MONTH('Реестр СИ'!J29))),MAX(1,'Реестр СИ'!H29))=0),DAY('Реестр СИ'!J29),""))</f>
        <v/>
      </c>
      <c r="R29" s="29">
        <f>IF('Реестр СИ'!B29="","",COUNT(F29:Q29)*N('Реестр СИ'!N29))</f>
        <v/>
      </c>
    </row>
    <row r="30">
      <c r="A30" s="26">
        <f>IF('Реестр СИ'!B30="","",'Реестр СИ'!A30)</f>
        <v/>
      </c>
      <c r="B30" s="27">
        <f>IF('Реестр СИ'!B30="","",'Реестр СИ'!B30)</f>
        <v/>
      </c>
      <c r="C30" s="26">
        <f>IF('Реестр СИ'!B30="","",'Реестр СИ'!C30)</f>
        <v/>
      </c>
      <c r="D30" s="26">
        <f>IF('Реестр СИ'!B30="","",'Реестр СИ'!E30)</f>
        <v/>
      </c>
      <c r="E30" s="26">
        <f>IF('Реестр СИ'!B30="","",'Реестр СИ'!H30)</f>
        <v/>
      </c>
      <c r="F30" s="28">
        <f>IF(OR('Реестр СИ'!J30="",'Реестр СИ'!G30="Выведено из эксплуатации"),"",IF(AND(((Год*12+1)-(YEAR('Реестр СИ'!J30)*12+MONTH('Реестр СИ'!J30)))&gt;=0,MOD(((Год*12+1)-(YEAR('Реестр СИ'!J30)*12+MONTH('Реестр СИ'!J30))),MAX(1,'Реестр СИ'!H30))=0),DAY('Реестр СИ'!J30),""))</f>
        <v/>
      </c>
      <c r="G30" s="28">
        <f>IF(OR('Реестр СИ'!J30="",'Реестр СИ'!G30="Выведено из эксплуатации"),"",IF(AND(((Год*12+2)-(YEAR('Реестр СИ'!J30)*12+MONTH('Реестр СИ'!J30)))&gt;=0,MOD(((Год*12+2)-(YEAR('Реестр СИ'!J30)*12+MONTH('Реестр СИ'!J30))),MAX(1,'Реестр СИ'!H30))=0),DAY('Реестр СИ'!J30),""))</f>
        <v/>
      </c>
      <c r="H30" s="28">
        <f>IF(OR('Реестр СИ'!J30="",'Реестр СИ'!G30="Выведено из эксплуатации"),"",IF(AND(((Год*12+3)-(YEAR('Реестр СИ'!J30)*12+MONTH('Реестр СИ'!J30)))&gt;=0,MOD(((Год*12+3)-(YEAR('Реестр СИ'!J30)*12+MONTH('Реестр СИ'!J30))),MAX(1,'Реестр СИ'!H30))=0),DAY('Реестр СИ'!J30),""))</f>
        <v/>
      </c>
      <c r="I30" s="28">
        <f>IF(OR('Реестр СИ'!J30="",'Реестр СИ'!G30="Выведено из эксплуатации"),"",IF(AND(((Год*12+4)-(YEAR('Реестр СИ'!J30)*12+MONTH('Реестр СИ'!J30)))&gt;=0,MOD(((Год*12+4)-(YEAR('Реестр СИ'!J30)*12+MONTH('Реестр СИ'!J30))),MAX(1,'Реестр СИ'!H30))=0),DAY('Реестр СИ'!J30),""))</f>
        <v/>
      </c>
      <c r="J30" s="28">
        <f>IF(OR('Реестр СИ'!J30="",'Реестр СИ'!G30="Выведено из эксплуатации"),"",IF(AND(((Год*12+5)-(YEAR('Реестр СИ'!J30)*12+MONTH('Реестр СИ'!J30)))&gt;=0,MOD(((Год*12+5)-(YEAR('Реестр СИ'!J30)*12+MONTH('Реестр СИ'!J30))),MAX(1,'Реестр СИ'!H30))=0),DAY('Реестр СИ'!J30),""))</f>
        <v/>
      </c>
      <c r="K30" s="28">
        <f>IF(OR('Реестр СИ'!J30="",'Реестр СИ'!G30="Выведено из эксплуатации"),"",IF(AND(((Год*12+6)-(YEAR('Реестр СИ'!J30)*12+MONTH('Реестр СИ'!J30)))&gt;=0,MOD(((Год*12+6)-(YEAR('Реестр СИ'!J30)*12+MONTH('Реестр СИ'!J30))),MAX(1,'Реестр СИ'!H30))=0),DAY('Реестр СИ'!J30),""))</f>
        <v/>
      </c>
      <c r="L30" s="28">
        <f>IF(OR('Реестр СИ'!J30="",'Реестр СИ'!G30="Выведено из эксплуатации"),"",IF(AND(((Год*12+7)-(YEAR('Реестр СИ'!J30)*12+MONTH('Реестр СИ'!J30)))&gt;=0,MOD(((Год*12+7)-(YEAR('Реестр СИ'!J30)*12+MONTH('Реестр СИ'!J30))),MAX(1,'Реестр СИ'!H30))=0),DAY('Реестр СИ'!J30),""))</f>
        <v/>
      </c>
      <c r="M30" s="28">
        <f>IF(OR('Реестр СИ'!J30="",'Реестр СИ'!G30="Выведено из эксплуатации"),"",IF(AND(((Год*12+8)-(YEAR('Реестр СИ'!J30)*12+MONTH('Реестр СИ'!J30)))&gt;=0,MOD(((Год*12+8)-(YEAR('Реестр СИ'!J30)*12+MONTH('Реестр СИ'!J30))),MAX(1,'Реестр СИ'!H30))=0),DAY('Реестр СИ'!J30),""))</f>
        <v/>
      </c>
      <c r="N30" s="28">
        <f>IF(OR('Реестр СИ'!J30="",'Реестр СИ'!G30="Выведено из эксплуатации"),"",IF(AND(((Год*12+9)-(YEAR('Реестр СИ'!J30)*12+MONTH('Реестр СИ'!J30)))&gt;=0,MOD(((Год*12+9)-(YEAR('Реестр СИ'!J30)*12+MONTH('Реестр СИ'!J30))),MAX(1,'Реестр СИ'!H30))=0),DAY('Реестр СИ'!J30),""))</f>
        <v/>
      </c>
      <c r="O30" s="28">
        <f>IF(OR('Реестр СИ'!J30="",'Реестр СИ'!G30="Выведено из эксплуатации"),"",IF(AND(((Год*12+10)-(YEAR('Реестр СИ'!J30)*12+MONTH('Реестр СИ'!J30)))&gt;=0,MOD(((Год*12+10)-(YEAR('Реестр СИ'!J30)*12+MONTH('Реестр СИ'!J30))),MAX(1,'Реестр СИ'!H30))=0),DAY('Реестр СИ'!J30),""))</f>
        <v/>
      </c>
      <c r="P30" s="28">
        <f>IF(OR('Реестр СИ'!J30="",'Реестр СИ'!G30="Выведено из эксплуатации"),"",IF(AND(((Год*12+11)-(YEAR('Реестр СИ'!J30)*12+MONTH('Реестр СИ'!J30)))&gt;=0,MOD(((Год*12+11)-(YEAR('Реестр СИ'!J30)*12+MONTH('Реестр СИ'!J30))),MAX(1,'Реестр СИ'!H30))=0),DAY('Реестр СИ'!J30),""))</f>
        <v/>
      </c>
      <c r="Q30" s="28">
        <f>IF(OR('Реестр СИ'!J30="",'Реестр СИ'!G30="Выведено из эксплуатации"),"",IF(AND(((Год*12+12)-(YEAR('Реестр СИ'!J30)*12+MONTH('Реестр СИ'!J30)))&gt;=0,MOD(((Год*12+12)-(YEAR('Реестр СИ'!J30)*12+MONTH('Реестр СИ'!J30))),MAX(1,'Реестр СИ'!H30))=0),DAY('Реестр СИ'!J30),""))</f>
        <v/>
      </c>
      <c r="R30" s="29">
        <f>IF('Реестр СИ'!B30="","",COUNT(F30:Q30)*N('Реестр СИ'!N30))</f>
        <v/>
      </c>
    </row>
    <row r="31">
      <c r="A31" s="26">
        <f>IF('Реестр СИ'!B31="","",'Реестр СИ'!A31)</f>
        <v/>
      </c>
      <c r="B31" s="27">
        <f>IF('Реестр СИ'!B31="","",'Реестр СИ'!B31)</f>
        <v/>
      </c>
      <c r="C31" s="26">
        <f>IF('Реестр СИ'!B31="","",'Реестр СИ'!C31)</f>
        <v/>
      </c>
      <c r="D31" s="26">
        <f>IF('Реестр СИ'!B31="","",'Реестр СИ'!E31)</f>
        <v/>
      </c>
      <c r="E31" s="26">
        <f>IF('Реестр СИ'!B31="","",'Реестр СИ'!H31)</f>
        <v/>
      </c>
      <c r="F31" s="28">
        <f>IF(OR('Реестр СИ'!J31="",'Реестр СИ'!G31="Выведено из эксплуатации"),"",IF(AND(((Год*12+1)-(YEAR('Реестр СИ'!J31)*12+MONTH('Реестр СИ'!J31)))&gt;=0,MOD(((Год*12+1)-(YEAR('Реестр СИ'!J31)*12+MONTH('Реестр СИ'!J31))),MAX(1,'Реестр СИ'!H31))=0),DAY('Реестр СИ'!J31),""))</f>
        <v/>
      </c>
      <c r="G31" s="28">
        <f>IF(OR('Реестр СИ'!J31="",'Реестр СИ'!G31="Выведено из эксплуатации"),"",IF(AND(((Год*12+2)-(YEAR('Реестр СИ'!J31)*12+MONTH('Реестр СИ'!J31)))&gt;=0,MOD(((Год*12+2)-(YEAR('Реестр СИ'!J31)*12+MONTH('Реестр СИ'!J31))),MAX(1,'Реестр СИ'!H31))=0),DAY('Реестр СИ'!J31),""))</f>
        <v/>
      </c>
      <c r="H31" s="28">
        <f>IF(OR('Реестр СИ'!J31="",'Реестр СИ'!G31="Выведено из эксплуатации"),"",IF(AND(((Год*12+3)-(YEAR('Реестр СИ'!J31)*12+MONTH('Реестр СИ'!J31)))&gt;=0,MOD(((Год*12+3)-(YEAR('Реестр СИ'!J31)*12+MONTH('Реестр СИ'!J31))),MAX(1,'Реестр СИ'!H31))=0),DAY('Реестр СИ'!J31),""))</f>
        <v/>
      </c>
      <c r="I31" s="28">
        <f>IF(OR('Реестр СИ'!J31="",'Реестр СИ'!G31="Выведено из эксплуатации"),"",IF(AND(((Год*12+4)-(YEAR('Реестр СИ'!J31)*12+MONTH('Реестр СИ'!J31)))&gt;=0,MOD(((Год*12+4)-(YEAR('Реестр СИ'!J31)*12+MONTH('Реестр СИ'!J31))),MAX(1,'Реестр СИ'!H31))=0),DAY('Реестр СИ'!J31),""))</f>
        <v/>
      </c>
      <c r="J31" s="28">
        <f>IF(OR('Реестр СИ'!J31="",'Реестр СИ'!G31="Выведено из эксплуатации"),"",IF(AND(((Год*12+5)-(YEAR('Реестр СИ'!J31)*12+MONTH('Реестр СИ'!J31)))&gt;=0,MOD(((Год*12+5)-(YEAR('Реестр СИ'!J31)*12+MONTH('Реестр СИ'!J31))),MAX(1,'Реестр СИ'!H31))=0),DAY('Реестр СИ'!J31),""))</f>
        <v/>
      </c>
      <c r="K31" s="28">
        <f>IF(OR('Реестр СИ'!J31="",'Реестр СИ'!G31="Выведено из эксплуатации"),"",IF(AND(((Год*12+6)-(YEAR('Реестр СИ'!J31)*12+MONTH('Реестр СИ'!J31)))&gt;=0,MOD(((Год*12+6)-(YEAR('Реестр СИ'!J31)*12+MONTH('Реестр СИ'!J31))),MAX(1,'Реестр СИ'!H31))=0),DAY('Реестр СИ'!J31),""))</f>
        <v/>
      </c>
      <c r="L31" s="28">
        <f>IF(OR('Реестр СИ'!J31="",'Реестр СИ'!G31="Выведено из эксплуатации"),"",IF(AND(((Год*12+7)-(YEAR('Реестр СИ'!J31)*12+MONTH('Реестр СИ'!J31)))&gt;=0,MOD(((Год*12+7)-(YEAR('Реестр СИ'!J31)*12+MONTH('Реестр СИ'!J31))),MAX(1,'Реестр СИ'!H31))=0),DAY('Реестр СИ'!J31),""))</f>
        <v/>
      </c>
      <c r="M31" s="28">
        <f>IF(OR('Реестр СИ'!J31="",'Реестр СИ'!G31="Выведено из эксплуатации"),"",IF(AND(((Год*12+8)-(YEAR('Реестр СИ'!J31)*12+MONTH('Реестр СИ'!J31)))&gt;=0,MOD(((Год*12+8)-(YEAR('Реестр СИ'!J31)*12+MONTH('Реестр СИ'!J31))),MAX(1,'Реестр СИ'!H31))=0),DAY('Реестр СИ'!J31),""))</f>
        <v/>
      </c>
      <c r="N31" s="28">
        <f>IF(OR('Реестр СИ'!J31="",'Реестр СИ'!G31="Выведено из эксплуатации"),"",IF(AND(((Год*12+9)-(YEAR('Реестр СИ'!J31)*12+MONTH('Реестр СИ'!J31)))&gt;=0,MOD(((Год*12+9)-(YEAR('Реестр СИ'!J31)*12+MONTH('Реестр СИ'!J31))),MAX(1,'Реестр СИ'!H31))=0),DAY('Реестр СИ'!J31),""))</f>
        <v/>
      </c>
      <c r="O31" s="28">
        <f>IF(OR('Реестр СИ'!J31="",'Реестр СИ'!G31="Выведено из эксплуатации"),"",IF(AND(((Год*12+10)-(YEAR('Реестр СИ'!J31)*12+MONTH('Реестр СИ'!J31)))&gt;=0,MOD(((Год*12+10)-(YEAR('Реестр СИ'!J31)*12+MONTH('Реестр СИ'!J31))),MAX(1,'Реестр СИ'!H31))=0),DAY('Реестр СИ'!J31),""))</f>
        <v/>
      </c>
      <c r="P31" s="28">
        <f>IF(OR('Реестр СИ'!J31="",'Реестр СИ'!G31="Выведено из эксплуатации"),"",IF(AND(((Год*12+11)-(YEAR('Реестр СИ'!J31)*12+MONTH('Реестр СИ'!J31)))&gt;=0,MOD(((Год*12+11)-(YEAR('Реестр СИ'!J31)*12+MONTH('Реестр СИ'!J31))),MAX(1,'Реестр СИ'!H31))=0),DAY('Реестр СИ'!J31),""))</f>
        <v/>
      </c>
      <c r="Q31" s="28">
        <f>IF(OR('Реестр СИ'!J31="",'Реестр СИ'!G31="Выведено из эксплуатации"),"",IF(AND(((Год*12+12)-(YEAR('Реестр СИ'!J31)*12+MONTH('Реестр СИ'!J31)))&gt;=0,MOD(((Год*12+12)-(YEAR('Реестр СИ'!J31)*12+MONTH('Реестр СИ'!J31))),MAX(1,'Реестр СИ'!H31))=0),DAY('Реестр СИ'!J31),""))</f>
        <v/>
      </c>
      <c r="R31" s="29">
        <f>IF('Реестр СИ'!B31="","",COUNT(F31:Q31)*N('Реестр СИ'!N31))</f>
        <v/>
      </c>
    </row>
    <row r="32">
      <c r="A32" s="26">
        <f>IF('Реестр СИ'!B32="","",'Реестр СИ'!A32)</f>
        <v/>
      </c>
      <c r="B32" s="27">
        <f>IF('Реестр СИ'!B32="","",'Реестр СИ'!B32)</f>
        <v/>
      </c>
      <c r="C32" s="26">
        <f>IF('Реестр СИ'!B32="","",'Реестр СИ'!C32)</f>
        <v/>
      </c>
      <c r="D32" s="26">
        <f>IF('Реестр СИ'!B32="","",'Реестр СИ'!E32)</f>
        <v/>
      </c>
      <c r="E32" s="26">
        <f>IF('Реестр СИ'!B32="","",'Реестр СИ'!H32)</f>
        <v/>
      </c>
      <c r="F32" s="28">
        <f>IF(OR('Реестр СИ'!J32="",'Реестр СИ'!G32="Выведено из эксплуатации"),"",IF(AND(((Год*12+1)-(YEAR('Реестр СИ'!J32)*12+MONTH('Реестр СИ'!J32)))&gt;=0,MOD(((Год*12+1)-(YEAR('Реестр СИ'!J32)*12+MONTH('Реестр СИ'!J32))),MAX(1,'Реестр СИ'!H32))=0),DAY('Реестр СИ'!J32),""))</f>
        <v/>
      </c>
      <c r="G32" s="28">
        <f>IF(OR('Реестр СИ'!J32="",'Реестр СИ'!G32="Выведено из эксплуатации"),"",IF(AND(((Год*12+2)-(YEAR('Реестр СИ'!J32)*12+MONTH('Реестр СИ'!J32)))&gt;=0,MOD(((Год*12+2)-(YEAR('Реестр СИ'!J32)*12+MONTH('Реестр СИ'!J32))),MAX(1,'Реестр СИ'!H32))=0),DAY('Реестр СИ'!J32),""))</f>
        <v/>
      </c>
      <c r="H32" s="28">
        <f>IF(OR('Реестр СИ'!J32="",'Реестр СИ'!G32="Выведено из эксплуатации"),"",IF(AND(((Год*12+3)-(YEAR('Реестр СИ'!J32)*12+MONTH('Реестр СИ'!J32)))&gt;=0,MOD(((Год*12+3)-(YEAR('Реестр СИ'!J32)*12+MONTH('Реестр СИ'!J32))),MAX(1,'Реестр СИ'!H32))=0),DAY('Реестр СИ'!J32),""))</f>
        <v/>
      </c>
      <c r="I32" s="28">
        <f>IF(OR('Реестр СИ'!J32="",'Реестр СИ'!G32="Выведено из эксплуатации"),"",IF(AND(((Год*12+4)-(YEAR('Реестр СИ'!J32)*12+MONTH('Реестр СИ'!J32)))&gt;=0,MOD(((Год*12+4)-(YEAR('Реестр СИ'!J32)*12+MONTH('Реестр СИ'!J32))),MAX(1,'Реестр СИ'!H32))=0),DAY('Реестр СИ'!J32),""))</f>
        <v/>
      </c>
      <c r="J32" s="28">
        <f>IF(OR('Реестр СИ'!J32="",'Реестр СИ'!G32="Выведено из эксплуатации"),"",IF(AND(((Год*12+5)-(YEAR('Реестр СИ'!J32)*12+MONTH('Реестр СИ'!J32)))&gt;=0,MOD(((Год*12+5)-(YEAR('Реестр СИ'!J32)*12+MONTH('Реестр СИ'!J32))),MAX(1,'Реестр СИ'!H32))=0),DAY('Реестр СИ'!J32),""))</f>
        <v/>
      </c>
      <c r="K32" s="28">
        <f>IF(OR('Реестр СИ'!J32="",'Реестр СИ'!G32="Выведено из эксплуатации"),"",IF(AND(((Год*12+6)-(YEAR('Реестр СИ'!J32)*12+MONTH('Реестр СИ'!J32)))&gt;=0,MOD(((Год*12+6)-(YEAR('Реестр СИ'!J32)*12+MONTH('Реестр СИ'!J32))),MAX(1,'Реестр СИ'!H32))=0),DAY('Реестр СИ'!J32),""))</f>
        <v/>
      </c>
      <c r="L32" s="28">
        <f>IF(OR('Реестр СИ'!J32="",'Реестр СИ'!G32="Выведено из эксплуатации"),"",IF(AND(((Год*12+7)-(YEAR('Реестр СИ'!J32)*12+MONTH('Реестр СИ'!J32)))&gt;=0,MOD(((Год*12+7)-(YEAR('Реестр СИ'!J32)*12+MONTH('Реестр СИ'!J32))),MAX(1,'Реестр СИ'!H32))=0),DAY('Реестр СИ'!J32),""))</f>
        <v/>
      </c>
      <c r="M32" s="28">
        <f>IF(OR('Реестр СИ'!J32="",'Реестр СИ'!G32="Выведено из эксплуатации"),"",IF(AND(((Год*12+8)-(YEAR('Реестр СИ'!J32)*12+MONTH('Реестр СИ'!J32)))&gt;=0,MOD(((Год*12+8)-(YEAR('Реестр СИ'!J32)*12+MONTH('Реестр СИ'!J32))),MAX(1,'Реестр СИ'!H32))=0),DAY('Реестр СИ'!J32),""))</f>
        <v/>
      </c>
      <c r="N32" s="28">
        <f>IF(OR('Реестр СИ'!J32="",'Реестр СИ'!G32="Выведено из эксплуатации"),"",IF(AND(((Год*12+9)-(YEAR('Реестр СИ'!J32)*12+MONTH('Реестр СИ'!J32)))&gt;=0,MOD(((Год*12+9)-(YEAR('Реестр СИ'!J32)*12+MONTH('Реестр СИ'!J32))),MAX(1,'Реестр СИ'!H32))=0),DAY('Реестр СИ'!J32),""))</f>
        <v/>
      </c>
      <c r="O32" s="28">
        <f>IF(OR('Реестр СИ'!J32="",'Реестр СИ'!G32="Выведено из эксплуатации"),"",IF(AND(((Год*12+10)-(YEAR('Реестр СИ'!J32)*12+MONTH('Реестр СИ'!J32)))&gt;=0,MOD(((Год*12+10)-(YEAR('Реестр СИ'!J32)*12+MONTH('Реестр СИ'!J32))),MAX(1,'Реестр СИ'!H32))=0),DAY('Реестр СИ'!J32),""))</f>
        <v/>
      </c>
      <c r="P32" s="28">
        <f>IF(OR('Реестр СИ'!J32="",'Реестр СИ'!G32="Выведено из эксплуатации"),"",IF(AND(((Год*12+11)-(YEAR('Реестр СИ'!J32)*12+MONTH('Реестр СИ'!J32)))&gt;=0,MOD(((Год*12+11)-(YEAR('Реестр СИ'!J32)*12+MONTH('Реестр СИ'!J32))),MAX(1,'Реестр СИ'!H32))=0),DAY('Реестр СИ'!J32),""))</f>
        <v/>
      </c>
      <c r="Q32" s="28">
        <f>IF(OR('Реестр СИ'!J32="",'Реестр СИ'!G32="Выведено из эксплуатации"),"",IF(AND(((Год*12+12)-(YEAR('Реестр СИ'!J32)*12+MONTH('Реестр СИ'!J32)))&gt;=0,MOD(((Год*12+12)-(YEAR('Реестр СИ'!J32)*12+MONTH('Реестр СИ'!J32))),MAX(1,'Реестр СИ'!H32))=0),DAY('Реестр СИ'!J32),""))</f>
        <v/>
      </c>
      <c r="R32" s="29">
        <f>IF('Реестр СИ'!B32="","",COUNT(F32:Q32)*N('Реестр СИ'!N32))</f>
        <v/>
      </c>
    </row>
    <row r="33">
      <c r="A33" s="26">
        <f>IF('Реестр СИ'!B33="","",'Реестр СИ'!A33)</f>
        <v/>
      </c>
      <c r="B33" s="27">
        <f>IF('Реестр СИ'!B33="","",'Реестр СИ'!B33)</f>
        <v/>
      </c>
      <c r="C33" s="26">
        <f>IF('Реестр СИ'!B33="","",'Реестр СИ'!C33)</f>
        <v/>
      </c>
      <c r="D33" s="26">
        <f>IF('Реестр СИ'!B33="","",'Реестр СИ'!E33)</f>
        <v/>
      </c>
      <c r="E33" s="26">
        <f>IF('Реестр СИ'!B33="","",'Реестр СИ'!H33)</f>
        <v/>
      </c>
      <c r="F33" s="28">
        <f>IF(OR('Реестр СИ'!J33="",'Реестр СИ'!G33="Выведено из эксплуатации"),"",IF(AND(((Год*12+1)-(YEAR('Реестр СИ'!J33)*12+MONTH('Реестр СИ'!J33)))&gt;=0,MOD(((Год*12+1)-(YEAR('Реестр СИ'!J33)*12+MONTH('Реестр СИ'!J33))),MAX(1,'Реестр СИ'!H33))=0),DAY('Реестр СИ'!J33),""))</f>
        <v/>
      </c>
      <c r="G33" s="28">
        <f>IF(OR('Реестр СИ'!J33="",'Реестр СИ'!G33="Выведено из эксплуатации"),"",IF(AND(((Год*12+2)-(YEAR('Реестр СИ'!J33)*12+MONTH('Реестр СИ'!J33)))&gt;=0,MOD(((Год*12+2)-(YEAR('Реестр СИ'!J33)*12+MONTH('Реестр СИ'!J33))),MAX(1,'Реестр СИ'!H33))=0),DAY('Реестр СИ'!J33),""))</f>
        <v/>
      </c>
      <c r="H33" s="28">
        <f>IF(OR('Реестр СИ'!J33="",'Реестр СИ'!G33="Выведено из эксплуатации"),"",IF(AND(((Год*12+3)-(YEAR('Реестр СИ'!J33)*12+MONTH('Реестр СИ'!J33)))&gt;=0,MOD(((Год*12+3)-(YEAR('Реестр СИ'!J33)*12+MONTH('Реестр СИ'!J33))),MAX(1,'Реестр СИ'!H33))=0),DAY('Реестр СИ'!J33),""))</f>
        <v/>
      </c>
      <c r="I33" s="28">
        <f>IF(OR('Реестр СИ'!J33="",'Реестр СИ'!G33="Выведено из эксплуатации"),"",IF(AND(((Год*12+4)-(YEAR('Реестр СИ'!J33)*12+MONTH('Реестр СИ'!J33)))&gt;=0,MOD(((Год*12+4)-(YEAR('Реестр СИ'!J33)*12+MONTH('Реестр СИ'!J33))),MAX(1,'Реестр СИ'!H33))=0),DAY('Реестр СИ'!J33),""))</f>
        <v/>
      </c>
      <c r="J33" s="28">
        <f>IF(OR('Реестр СИ'!J33="",'Реестр СИ'!G33="Выведено из эксплуатации"),"",IF(AND(((Год*12+5)-(YEAR('Реестр СИ'!J33)*12+MONTH('Реестр СИ'!J33)))&gt;=0,MOD(((Год*12+5)-(YEAR('Реестр СИ'!J33)*12+MONTH('Реестр СИ'!J33))),MAX(1,'Реестр СИ'!H33))=0),DAY('Реестр СИ'!J33),""))</f>
        <v/>
      </c>
      <c r="K33" s="28">
        <f>IF(OR('Реестр СИ'!J33="",'Реестр СИ'!G33="Выведено из эксплуатации"),"",IF(AND(((Год*12+6)-(YEAR('Реестр СИ'!J33)*12+MONTH('Реестр СИ'!J33)))&gt;=0,MOD(((Год*12+6)-(YEAR('Реестр СИ'!J33)*12+MONTH('Реестр СИ'!J33))),MAX(1,'Реестр СИ'!H33))=0),DAY('Реестр СИ'!J33),""))</f>
        <v/>
      </c>
      <c r="L33" s="28">
        <f>IF(OR('Реестр СИ'!J33="",'Реестр СИ'!G33="Выведено из эксплуатации"),"",IF(AND(((Год*12+7)-(YEAR('Реестр СИ'!J33)*12+MONTH('Реестр СИ'!J33)))&gt;=0,MOD(((Год*12+7)-(YEAR('Реестр СИ'!J33)*12+MONTH('Реестр СИ'!J33))),MAX(1,'Реестр СИ'!H33))=0),DAY('Реестр СИ'!J33),""))</f>
        <v/>
      </c>
      <c r="M33" s="28">
        <f>IF(OR('Реестр СИ'!J33="",'Реестр СИ'!G33="Выведено из эксплуатации"),"",IF(AND(((Год*12+8)-(YEAR('Реестр СИ'!J33)*12+MONTH('Реестр СИ'!J33)))&gt;=0,MOD(((Год*12+8)-(YEAR('Реестр СИ'!J33)*12+MONTH('Реестр СИ'!J33))),MAX(1,'Реестр СИ'!H33))=0),DAY('Реестр СИ'!J33),""))</f>
        <v/>
      </c>
      <c r="N33" s="28">
        <f>IF(OR('Реестр СИ'!J33="",'Реестр СИ'!G33="Выведено из эксплуатации"),"",IF(AND(((Год*12+9)-(YEAR('Реестр СИ'!J33)*12+MONTH('Реестр СИ'!J33)))&gt;=0,MOD(((Год*12+9)-(YEAR('Реестр СИ'!J33)*12+MONTH('Реестр СИ'!J33))),MAX(1,'Реестр СИ'!H33))=0),DAY('Реестр СИ'!J33),""))</f>
        <v/>
      </c>
      <c r="O33" s="28">
        <f>IF(OR('Реестр СИ'!J33="",'Реестр СИ'!G33="Выведено из эксплуатации"),"",IF(AND(((Год*12+10)-(YEAR('Реестр СИ'!J33)*12+MONTH('Реестр СИ'!J33)))&gt;=0,MOD(((Год*12+10)-(YEAR('Реестр СИ'!J33)*12+MONTH('Реестр СИ'!J33))),MAX(1,'Реестр СИ'!H33))=0),DAY('Реестр СИ'!J33),""))</f>
        <v/>
      </c>
      <c r="P33" s="28">
        <f>IF(OR('Реестр СИ'!J33="",'Реестр СИ'!G33="Выведено из эксплуатации"),"",IF(AND(((Год*12+11)-(YEAR('Реестр СИ'!J33)*12+MONTH('Реестр СИ'!J33)))&gt;=0,MOD(((Год*12+11)-(YEAR('Реестр СИ'!J33)*12+MONTH('Реестр СИ'!J33))),MAX(1,'Реестр СИ'!H33))=0),DAY('Реестр СИ'!J33),""))</f>
        <v/>
      </c>
      <c r="Q33" s="28">
        <f>IF(OR('Реестр СИ'!J33="",'Реестр СИ'!G33="Выведено из эксплуатации"),"",IF(AND(((Год*12+12)-(YEAR('Реестр СИ'!J33)*12+MONTH('Реестр СИ'!J33)))&gt;=0,MOD(((Год*12+12)-(YEAR('Реестр СИ'!J33)*12+MONTH('Реестр СИ'!J33))),MAX(1,'Реестр СИ'!H33))=0),DAY('Реестр СИ'!J33),""))</f>
        <v/>
      </c>
      <c r="R33" s="29">
        <f>IF('Реестр СИ'!B33="","",COUNT(F33:Q33)*N('Реестр СИ'!N33))</f>
        <v/>
      </c>
    </row>
    <row r="34">
      <c r="A34" s="26">
        <f>IF('Реестр СИ'!B34="","",'Реестр СИ'!A34)</f>
        <v/>
      </c>
      <c r="B34" s="27">
        <f>IF('Реестр СИ'!B34="","",'Реестр СИ'!B34)</f>
        <v/>
      </c>
      <c r="C34" s="26">
        <f>IF('Реестр СИ'!B34="","",'Реестр СИ'!C34)</f>
        <v/>
      </c>
      <c r="D34" s="26">
        <f>IF('Реестр СИ'!B34="","",'Реестр СИ'!E34)</f>
        <v/>
      </c>
      <c r="E34" s="26">
        <f>IF('Реестр СИ'!B34="","",'Реестр СИ'!H34)</f>
        <v/>
      </c>
      <c r="F34" s="28">
        <f>IF(OR('Реестр СИ'!J34="",'Реестр СИ'!G34="Выведено из эксплуатации"),"",IF(AND(((Год*12+1)-(YEAR('Реестр СИ'!J34)*12+MONTH('Реестр СИ'!J34)))&gt;=0,MOD(((Год*12+1)-(YEAR('Реестр СИ'!J34)*12+MONTH('Реестр СИ'!J34))),MAX(1,'Реестр СИ'!H34))=0),DAY('Реестр СИ'!J34),""))</f>
        <v/>
      </c>
      <c r="G34" s="28">
        <f>IF(OR('Реестр СИ'!J34="",'Реестр СИ'!G34="Выведено из эксплуатации"),"",IF(AND(((Год*12+2)-(YEAR('Реестр СИ'!J34)*12+MONTH('Реестр СИ'!J34)))&gt;=0,MOD(((Год*12+2)-(YEAR('Реестр СИ'!J34)*12+MONTH('Реестр СИ'!J34))),MAX(1,'Реестр СИ'!H34))=0),DAY('Реестр СИ'!J34),""))</f>
        <v/>
      </c>
      <c r="H34" s="28">
        <f>IF(OR('Реестр СИ'!J34="",'Реестр СИ'!G34="Выведено из эксплуатации"),"",IF(AND(((Год*12+3)-(YEAR('Реестр СИ'!J34)*12+MONTH('Реестр СИ'!J34)))&gt;=0,MOD(((Год*12+3)-(YEAR('Реестр СИ'!J34)*12+MONTH('Реестр СИ'!J34))),MAX(1,'Реестр СИ'!H34))=0),DAY('Реестр СИ'!J34),""))</f>
        <v/>
      </c>
      <c r="I34" s="28">
        <f>IF(OR('Реестр СИ'!J34="",'Реестр СИ'!G34="Выведено из эксплуатации"),"",IF(AND(((Год*12+4)-(YEAR('Реестр СИ'!J34)*12+MONTH('Реестр СИ'!J34)))&gt;=0,MOD(((Год*12+4)-(YEAR('Реестр СИ'!J34)*12+MONTH('Реестр СИ'!J34))),MAX(1,'Реестр СИ'!H34))=0),DAY('Реестр СИ'!J34),""))</f>
        <v/>
      </c>
      <c r="J34" s="28">
        <f>IF(OR('Реестр СИ'!J34="",'Реестр СИ'!G34="Выведено из эксплуатации"),"",IF(AND(((Год*12+5)-(YEAR('Реестр СИ'!J34)*12+MONTH('Реестр СИ'!J34)))&gt;=0,MOD(((Год*12+5)-(YEAR('Реестр СИ'!J34)*12+MONTH('Реестр СИ'!J34))),MAX(1,'Реестр СИ'!H34))=0),DAY('Реестр СИ'!J34),""))</f>
        <v/>
      </c>
      <c r="K34" s="28">
        <f>IF(OR('Реестр СИ'!J34="",'Реестр СИ'!G34="Выведено из эксплуатации"),"",IF(AND(((Год*12+6)-(YEAR('Реестр СИ'!J34)*12+MONTH('Реестр СИ'!J34)))&gt;=0,MOD(((Год*12+6)-(YEAR('Реестр СИ'!J34)*12+MONTH('Реестр СИ'!J34))),MAX(1,'Реестр СИ'!H34))=0),DAY('Реестр СИ'!J34),""))</f>
        <v/>
      </c>
      <c r="L34" s="28">
        <f>IF(OR('Реестр СИ'!J34="",'Реестр СИ'!G34="Выведено из эксплуатации"),"",IF(AND(((Год*12+7)-(YEAR('Реестр СИ'!J34)*12+MONTH('Реестр СИ'!J34)))&gt;=0,MOD(((Год*12+7)-(YEAR('Реестр СИ'!J34)*12+MONTH('Реестр СИ'!J34))),MAX(1,'Реестр СИ'!H34))=0),DAY('Реестр СИ'!J34),""))</f>
        <v/>
      </c>
      <c r="M34" s="28">
        <f>IF(OR('Реестр СИ'!J34="",'Реестр СИ'!G34="Выведено из эксплуатации"),"",IF(AND(((Год*12+8)-(YEAR('Реестр СИ'!J34)*12+MONTH('Реестр СИ'!J34)))&gt;=0,MOD(((Год*12+8)-(YEAR('Реестр СИ'!J34)*12+MONTH('Реестр СИ'!J34))),MAX(1,'Реестр СИ'!H34))=0),DAY('Реестр СИ'!J34),""))</f>
        <v/>
      </c>
      <c r="N34" s="28">
        <f>IF(OR('Реестр СИ'!J34="",'Реестр СИ'!G34="Выведено из эксплуатации"),"",IF(AND(((Год*12+9)-(YEAR('Реестр СИ'!J34)*12+MONTH('Реестр СИ'!J34)))&gt;=0,MOD(((Год*12+9)-(YEAR('Реестр СИ'!J34)*12+MONTH('Реестр СИ'!J34))),MAX(1,'Реестр СИ'!H34))=0),DAY('Реестр СИ'!J34),""))</f>
        <v/>
      </c>
      <c r="O34" s="28">
        <f>IF(OR('Реестр СИ'!J34="",'Реестр СИ'!G34="Выведено из эксплуатации"),"",IF(AND(((Год*12+10)-(YEAR('Реестр СИ'!J34)*12+MONTH('Реестр СИ'!J34)))&gt;=0,MOD(((Год*12+10)-(YEAR('Реестр СИ'!J34)*12+MONTH('Реестр СИ'!J34))),MAX(1,'Реестр СИ'!H34))=0),DAY('Реестр СИ'!J34),""))</f>
        <v/>
      </c>
      <c r="P34" s="28">
        <f>IF(OR('Реестр СИ'!J34="",'Реестр СИ'!G34="Выведено из эксплуатации"),"",IF(AND(((Год*12+11)-(YEAR('Реестр СИ'!J34)*12+MONTH('Реестр СИ'!J34)))&gt;=0,MOD(((Год*12+11)-(YEAR('Реестр СИ'!J34)*12+MONTH('Реестр СИ'!J34))),MAX(1,'Реестр СИ'!H34))=0),DAY('Реестр СИ'!J34),""))</f>
        <v/>
      </c>
      <c r="Q34" s="28">
        <f>IF(OR('Реестр СИ'!J34="",'Реестр СИ'!G34="Выведено из эксплуатации"),"",IF(AND(((Год*12+12)-(YEAR('Реестр СИ'!J34)*12+MONTH('Реестр СИ'!J34)))&gt;=0,MOD(((Год*12+12)-(YEAR('Реестр СИ'!J34)*12+MONTH('Реестр СИ'!J34))),MAX(1,'Реестр СИ'!H34))=0),DAY('Реестр СИ'!J34),""))</f>
        <v/>
      </c>
      <c r="R34" s="29">
        <f>IF('Реестр СИ'!B34="","",COUNT(F34:Q34)*N('Реестр СИ'!N34))</f>
        <v/>
      </c>
    </row>
    <row r="35">
      <c r="A35" s="26">
        <f>IF('Реестр СИ'!B35="","",'Реестр СИ'!A35)</f>
        <v/>
      </c>
      <c r="B35" s="27">
        <f>IF('Реестр СИ'!B35="","",'Реестр СИ'!B35)</f>
        <v/>
      </c>
      <c r="C35" s="26">
        <f>IF('Реестр СИ'!B35="","",'Реестр СИ'!C35)</f>
        <v/>
      </c>
      <c r="D35" s="26">
        <f>IF('Реестр СИ'!B35="","",'Реестр СИ'!E35)</f>
        <v/>
      </c>
      <c r="E35" s="26">
        <f>IF('Реестр СИ'!B35="","",'Реестр СИ'!H35)</f>
        <v/>
      </c>
      <c r="F35" s="28">
        <f>IF(OR('Реестр СИ'!J35="",'Реестр СИ'!G35="Выведено из эксплуатации"),"",IF(AND(((Год*12+1)-(YEAR('Реестр СИ'!J35)*12+MONTH('Реестр СИ'!J35)))&gt;=0,MOD(((Год*12+1)-(YEAR('Реестр СИ'!J35)*12+MONTH('Реестр СИ'!J35))),MAX(1,'Реестр СИ'!H35))=0),DAY('Реестр СИ'!J35),""))</f>
        <v/>
      </c>
      <c r="G35" s="28">
        <f>IF(OR('Реестр СИ'!J35="",'Реестр СИ'!G35="Выведено из эксплуатации"),"",IF(AND(((Год*12+2)-(YEAR('Реестр СИ'!J35)*12+MONTH('Реестр СИ'!J35)))&gt;=0,MOD(((Год*12+2)-(YEAR('Реестр СИ'!J35)*12+MONTH('Реестр СИ'!J35))),MAX(1,'Реестр СИ'!H35))=0),DAY('Реестр СИ'!J35),""))</f>
        <v/>
      </c>
      <c r="H35" s="28">
        <f>IF(OR('Реестр СИ'!J35="",'Реестр СИ'!G35="Выведено из эксплуатации"),"",IF(AND(((Год*12+3)-(YEAR('Реестр СИ'!J35)*12+MONTH('Реестр СИ'!J35)))&gt;=0,MOD(((Год*12+3)-(YEAR('Реестр СИ'!J35)*12+MONTH('Реестр СИ'!J35))),MAX(1,'Реестр СИ'!H35))=0),DAY('Реестр СИ'!J35),""))</f>
        <v/>
      </c>
      <c r="I35" s="28">
        <f>IF(OR('Реестр СИ'!J35="",'Реестр СИ'!G35="Выведено из эксплуатации"),"",IF(AND(((Год*12+4)-(YEAR('Реестр СИ'!J35)*12+MONTH('Реестр СИ'!J35)))&gt;=0,MOD(((Год*12+4)-(YEAR('Реестр СИ'!J35)*12+MONTH('Реестр СИ'!J35))),MAX(1,'Реестр СИ'!H35))=0),DAY('Реестр СИ'!J35),""))</f>
        <v/>
      </c>
      <c r="J35" s="28">
        <f>IF(OR('Реестр СИ'!J35="",'Реестр СИ'!G35="Выведено из эксплуатации"),"",IF(AND(((Год*12+5)-(YEAR('Реестр СИ'!J35)*12+MONTH('Реестр СИ'!J35)))&gt;=0,MOD(((Год*12+5)-(YEAR('Реестр СИ'!J35)*12+MONTH('Реестр СИ'!J35))),MAX(1,'Реестр СИ'!H35))=0),DAY('Реестр СИ'!J35),""))</f>
        <v/>
      </c>
      <c r="K35" s="28">
        <f>IF(OR('Реестр СИ'!J35="",'Реестр СИ'!G35="Выведено из эксплуатации"),"",IF(AND(((Год*12+6)-(YEAR('Реестр СИ'!J35)*12+MONTH('Реестр СИ'!J35)))&gt;=0,MOD(((Год*12+6)-(YEAR('Реестр СИ'!J35)*12+MONTH('Реестр СИ'!J35))),MAX(1,'Реестр СИ'!H35))=0),DAY('Реестр СИ'!J35),""))</f>
        <v/>
      </c>
      <c r="L35" s="28">
        <f>IF(OR('Реестр СИ'!J35="",'Реестр СИ'!G35="Выведено из эксплуатации"),"",IF(AND(((Год*12+7)-(YEAR('Реестр СИ'!J35)*12+MONTH('Реестр СИ'!J35)))&gt;=0,MOD(((Год*12+7)-(YEAR('Реестр СИ'!J35)*12+MONTH('Реестр СИ'!J35))),MAX(1,'Реестр СИ'!H35))=0),DAY('Реестр СИ'!J35),""))</f>
        <v/>
      </c>
      <c r="M35" s="28">
        <f>IF(OR('Реестр СИ'!J35="",'Реестр СИ'!G35="Выведено из эксплуатации"),"",IF(AND(((Год*12+8)-(YEAR('Реестр СИ'!J35)*12+MONTH('Реестр СИ'!J35)))&gt;=0,MOD(((Год*12+8)-(YEAR('Реестр СИ'!J35)*12+MONTH('Реестр СИ'!J35))),MAX(1,'Реестр СИ'!H35))=0),DAY('Реестр СИ'!J35),""))</f>
        <v/>
      </c>
      <c r="N35" s="28">
        <f>IF(OR('Реестр СИ'!J35="",'Реестр СИ'!G35="Выведено из эксплуатации"),"",IF(AND(((Год*12+9)-(YEAR('Реестр СИ'!J35)*12+MONTH('Реестр СИ'!J35)))&gt;=0,MOD(((Год*12+9)-(YEAR('Реестр СИ'!J35)*12+MONTH('Реестр СИ'!J35))),MAX(1,'Реестр СИ'!H35))=0),DAY('Реестр СИ'!J35),""))</f>
        <v/>
      </c>
      <c r="O35" s="28">
        <f>IF(OR('Реестр СИ'!J35="",'Реестр СИ'!G35="Выведено из эксплуатации"),"",IF(AND(((Год*12+10)-(YEAR('Реестр СИ'!J35)*12+MONTH('Реестр СИ'!J35)))&gt;=0,MOD(((Год*12+10)-(YEAR('Реестр СИ'!J35)*12+MONTH('Реестр СИ'!J35))),MAX(1,'Реестр СИ'!H35))=0),DAY('Реестр СИ'!J35),""))</f>
        <v/>
      </c>
      <c r="P35" s="28">
        <f>IF(OR('Реестр СИ'!J35="",'Реестр СИ'!G35="Выведено из эксплуатации"),"",IF(AND(((Год*12+11)-(YEAR('Реестр СИ'!J35)*12+MONTH('Реестр СИ'!J35)))&gt;=0,MOD(((Год*12+11)-(YEAR('Реестр СИ'!J35)*12+MONTH('Реестр СИ'!J35))),MAX(1,'Реестр СИ'!H35))=0),DAY('Реестр СИ'!J35),""))</f>
        <v/>
      </c>
      <c r="Q35" s="28">
        <f>IF(OR('Реестр СИ'!J35="",'Реестр СИ'!G35="Выведено из эксплуатации"),"",IF(AND(((Год*12+12)-(YEAR('Реестр СИ'!J35)*12+MONTH('Реестр СИ'!J35)))&gt;=0,MOD(((Год*12+12)-(YEAR('Реестр СИ'!J35)*12+MONTH('Реестр СИ'!J35))),MAX(1,'Реестр СИ'!H35))=0),DAY('Реестр СИ'!J35),""))</f>
        <v/>
      </c>
      <c r="R35" s="29">
        <f>IF('Реестр СИ'!B35="","",COUNT(F35:Q35)*N('Реестр СИ'!N35))</f>
        <v/>
      </c>
    </row>
    <row r="36">
      <c r="A36" s="26">
        <f>IF('Реестр СИ'!B36="","",'Реестр СИ'!A36)</f>
        <v/>
      </c>
      <c r="B36" s="27">
        <f>IF('Реестр СИ'!B36="","",'Реестр СИ'!B36)</f>
        <v/>
      </c>
      <c r="C36" s="26">
        <f>IF('Реестр СИ'!B36="","",'Реестр СИ'!C36)</f>
        <v/>
      </c>
      <c r="D36" s="26">
        <f>IF('Реестр СИ'!B36="","",'Реестр СИ'!E36)</f>
        <v/>
      </c>
      <c r="E36" s="26">
        <f>IF('Реестр СИ'!B36="","",'Реестр СИ'!H36)</f>
        <v/>
      </c>
      <c r="F36" s="28">
        <f>IF(OR('Реестр СИ'!J36="",'Реестр СИ'!G36="Выведено из эксплуатации"),"",IF(AND(((Год*12+1)-(YEAR('Реестр СИ'!J36)*12+MONTH('Реестр СИ'!J36)))&gt;=0,MOD(((Год*12+1)-(YEAR('Реестр СИ'!J36)*12+MONTH('Реестр СИ'!J36))),MAX(1,'Реестр СИ'!H36))=0),DAY('Реестр СИ'!J36),""))</f>
        <v/>
      </c>
      <c r="G36" s="28">
        <f>IF(OR('Реестр СИ'!J36="",'Реестр СИ'!G36="Выведено из эксплуатации"),"",IF(AND(((Год*12+2)-(YEAR('Реестр СИ'!J36)*12+MONTH('Реестр СИ'!J36)))&gt;=0,MOD(((Год*12+2)-(YEAR('Реестр СИ'!J36)*12+MONTH('Реестр СИ'!J36))),MAX(1,'Реестр СИ'!H36))=0),DAY('Реестр СИ'!J36),""))</f>
        <v/>
      </c>
      <c r="H36" s="28">
        <f>IF(OR('Реестр СИ'!J36="",'Реестр СИ'!G36="Выведено из эксплуатации"),"",IF(AND(((Год*12+3)-(YEAR('Реестр СИ'!J36)*12+MONTH('Реестр СИ'!J36)))&gt;=0,MOD(((Год*12+3)-(YEAR('Реестр СИ'!J36)*12+MONTH('Реестр СИ'!J36))),MAX(1,'Реестр СИ'!H36))=0),DAY('Реестр СИ'!J36),""))</f>
        <v/>
      </c>
      <c r="I36" s="28">
        <f>IF(OR('Реестр СИ'!J36="",'Реестр СИ'!G36="Выведено из эксплуатации"),"",IF(AND(((Год*12+4)-(YEAR('Реестр СИ'!J36)*12+MONTH('Реестр СИ'!J36)))&gt;=0,MOD(((Год*12+4)-(YEAR('Реестр СИ'!J36)*12+MONTH('Реестр СИ'!J36))),MAX(1,'Реестр СИ'!H36))=0),DAY('Реестр СИ'!J36),""))</f>
        <v/>
      </c>
      <c r="J36" s="28">
        <f>IF(OR('Реестр СИ'!J36="",'Реестр СИ'!G36="Выведено из эксплуатации"),"",IF(AND(((Год*12+5)-(YEAR('Реестр СИ'!J36)*12+MONTH('Реестр СИ'!J36)))&gt;=0,MOD(((Год*12+5)-(YEAR('Реестр СИ'!J36)*12+MONTH('Реестр СИ'!J36))),MAX(1,'Реестр СИ'!H36))=0),DAY('Реестр СИ'!J36),""))</f>
        <v/>
      </c>
      <c r="K36" s="28">
        <f>IF(OR('Реестр СИ'!J36="",'Реестр СИ'!G36="Выведено из эксплуатации"),"",IF(AND(((Год*12+6)-(YEAR('Реестр СИ'!J36)*12+MONTH('Реестр СИ'!J36)))&gt;=0,MOD(((Год*12+6)-(YEAR('Реестр СИ'!J36)*12+MONTH('Реестр СИ'!J36))),MAX(1,'Реестр СИ'!H36))=0),DAY('Реестр СИ'!J36),""))</f>
        <v/>
      </c>
      <c r="L36" s="28">
        <f>IF(OR('Реестр СИ'!J36="",'Реестр СИ'!G36="Выведено из эксплуатации"),"",IF(AND(((Год*12+7)-(YEAR('Реестр СИ'!J36)*12+MONTH('Реестр СИ'!J36)))&gt;=0,MOD(((Год*12+7)-(YEAR('Реестр СИ'!J36)*12+MONTH('Реестр СИ'!J36))),MAX(1,'Реестр СИ'!H36))=0),DAY('Реестр СИ'!J36),""))</f>
        <v/>
      </c>
      <c r="M36" s="28">
        <f>IF(OR('Реестр СИ'!J36="",'Реестр СИ'!G36="Выведено из эксплуатации"),"",IF(AND(((Год*12+8)-(YEAR('Реестр СИ'!J36)*12+MONTH('Реестр СИ'!J36)))&gt;=0,MOD(((Год*12+8)-(YEAR('Реестр СИ'!J36)*12+MONTH('Реестр СИ'!J36))),MAX(1,'Реестр СИ'!H36))=0),DAY('Реестр СИ'!J36),""))</f>
        <v/>
      </c>
      <c r="N36" s="28">
        <f>IF(OR('Реестр СИ'!J36="",'Реестр СИ'!G36="Выведено из эксплуатации"),"",IF(AND(((Год*12+9)-(YEAR('Реестр СИ'!J36)*12+MONTH('Реестр СИ'!J36)))&gt;=0,MOD(((Год*12+9)-(YEAR('Реестр СИ'!J36)*12+MONTH('Реестр СИ'!J36))),MAX(1,'Реестр СИ'!H36))=0),DAY('Реестр СИ'!J36),""))</f>
        <v/>
      </c>
      <c r="O36" s="28">
        <f>IF(OR('Реестр СИ'!J36="",'Реестр СИ'!G36="Выведено из эксплуатации"),"",IF(AND(((Год*12+10)-(YEAR('Реестр СИ'!J36)*12+MONTH('Реестр СИ'!J36)))&gt;=0,MOD(((Год*12+10)-(YEAR('Реестр СИ'!J36)*12+MONTH('Реестр СИ'!J36))),MAX(1,'Реестр СИ'!H36))=0),DAY('Реестр СИ'!J36),""))</f>
        <v/>
      </c>
      <c r="P36" s="28">
        <f>IF(OR('Реестр СИ'!J36="",'Реестр СИ'!G36="Выведено из эксплуатации"),"",IF(AND(((Год*12+11)-(YEAR('Реестр СИ'!J36)*12+MONTH('Реестр СИ'!J36)))&gt;=0,MOD(((Год*12+11)-(YEAR('Реестр СИ'!J36)*12+MONTH('Реестр СИ'!J36))),MAX(1,'Реестр СИ'!H36))=0),DAY('Реестр СИ'!J36),""))</f>
        <v/>
      </c>
      <c r="Q36" s="28">
        <f>IF(OR('Реестр СИ'!J36="",'Реестр СИ'!G36="Выведено из эксплуатации"),"",IF(AND(((Год*12+12)-(YEAR('Реестр СИ'!J36)*12+MONTH('Реестр СИ'!J36)))&gt;=0,MOD(((Год*12+12)-(YEAR('Реестр СИ'!J36)*12+MONTH('Реестр СИ'!J36))),MAX(1,'Реестр СИ'!H36))=0),DAY('Реестр СИ'!J36),""))</f>
        <v/>
      </c>
      <c r="R36" s="29">
        <f>IF('Реестр СИ'!B36="","",COUNT(F36:Q36)*N('Реестр СИ'!N36))</f>
        <v/>
      </c>
    </row>
    <row r="37">
      <c r="A37" s="26">
        <f>IF('Реестр СИ'!B37="","",'Реестр СИ'!A37)</f>
        <v/>
      </c>
      <c r="B37" s="27">
        <f>IF('Реестр СИ'!B37="","",'Реестр СИ'!B37)</f>
        <v/>
      </c>
      <c r="C37" s="26">
        <f>IF('Реестр СИ'!B37="","",'Реестр СИ'!C37)</f>
        <v/>
      </c>
      <c r="D37" s="26">
        <f>IF('Реестр СИ'!B37="","",'Реестр СИ'!E37)</f>
        <v/>
      </c>
      <c r="E37" s="26">
        <f>IF('Реестр СИ'!B37="","",'Реестр СИ'!H37)</f>
        <v/>
      </c>
      <c r="F37" s="28">
        <f>IF(OR('Реестр СИ'!J37="",'Реестр СИ'!G37="Выведено из эксплуатации"),"",IF(AND(((Год*12+1)-(YEAR('Реестр СИ'!J37)*12+MONTH('Реестр СИ'!J37)))&gt;=0,MOD(((Год*12+1)-(YEAR('Реестр СИ'!J37)*12+MONTH('Реестр СИ'!J37))),MAX(1,'Реестр СИ'!H37))=0),DAY('Реестр СИ'!J37),""))</f>
        <v/>
      </c>
      <c r="G37" s="28">
        <f>IF(OR('Реестр СИ'!J37="",'Реестр СИ'!G37="Выведено из эксплуатации"),"",IF(AND(((Год*12+2)-(YEAR('Реестр СИ'!J37)*12+MONTH('Реестр СИ'!J37)))&gt;=0,MOD(((Год*12+2)-(YEAR('Реестр СИ'!J37)*12+MONTH('Реестр СИ'!J37))),MAX(1,'Реестр СИ'!H37))=0),DAY('Реестр СИ'!J37),""))</f>
        <v/>
      </c>
      <c r="H37" s="28">
        <f>IF(OR('Реестр СИ'!J37="",'Реестр СИ'!G37="Выведено из эксплуатации"),"",IF(AND(((Год*12+3)-(YEAR('Реестр СИ'!J37)*12+MONTH('Реестр СИ'!J37)))&gt;=0,MOD(((Год*12+3)-(YEAR('Реестр СИ'!J37)*12+MONTH('Реестр СИ'!J37))),MAX(1,'Реестр СИ'!H37))=0),DAY('Реестр СИ'!J37),""))</f>
        <v/>
      </c>
      <c r="I37" s="28">
        <f>IF(OR('Реестр СИ'!J37="",'Реестр СИ'!G37="Выведено из эксплуатации"),"",IF(AND(((Год*12+4)-(YEAR('Реестр СИ'!J37)*12+MONTH('Реестр СИ'!J37)))&gt;=0,MOD(((Год*12+4)-(YEAR('Реестр СИ'!J37)*12+MONTH('Реестр СИ'!J37))),MAX(1,'Реестр СИ'!H37))=0),DAY('Реестр СИ'!J37),""))</f>
        <v/>
      </c>
      <c r="J37" s="28">
        <f>IF(OR('Реестр СИ'!J37="",'Реестр СИ'!G37="Выведено из эксплуатации"),"",IF(AND(((Год*12+5)-(YEAR('Реестр СИ'!J37)*12+MONTH('Реестр СИ'!J37)))&gt;=0,MOD(((Год*12+5)-(YEAR('Реестр СИ'!J37)*12+MONTH('Реестр СИ'!J37))),MAX(1,'Реестр СИ'!H37))=0),DAY('Реестр СИ'!J37),""))</f>
        <v/>
      </c>
      <c r="K37" s="28">
        <f>IF(OR('Реестр СИ'!J37="",'Реестр СИ'!G37="Выведено из эксплуатации"),"",IF(AND(((Год*12+6)-(YEAR('Реестр СИ'!J37)*12+MONTH('Реестр СИ'!J37)))&gt;=0,MOD(((Год*12+6)-(YEAR('Реестр СИ'!J37)*12+MONTH('Реестр СИ'!J37))),MAX(1,'Реестр СИ'!H37))=0),DAY('Реестр СИ'!J37),""))</f>
        <v/>
      </c>
      <c r="L37" s="28">
        <f>IF(OR('Реестр СИ'!J37="",'Реестр СИ'!G37="Выведено из эксплуатации"),"",IF(AND(((Год*12+7)-(YEAR('Реестр СИ'!J37)*12+MONTH('Реестр СИ'!J37)))&gt;=0,MOD(((Год*12+7)-(YEAR('Реестр СИ'!J37)*12+MONTH('Реестр СИ'!J37))),MAX(1,'Реестр СИ'!H37))=0),DAY('Реестр СИ'!J37),""))</f>
        <v/>
      </c>
      <c r="M37" s="28">
        <f>IF(OR('Реестр СИ'!J37="",'Реестр СИ'!G37="Выведено из эксплуатации"),"",IF(AND(((Год*12+8)-(YEAR('Реестр СИ'!J37)*12+MONTH('Реестр СИ'!J37)))&gt;=0,MOD(((Год*12+8)-(YEAR('Реестр СИ'!J37)*12+MONTH('Реестр СИ'!J37))),MAX(1,'Реестр СИ'!H37))=0),DAY('Реестр СИ'!J37),""))</f>
        <v/>
      </c>
      <c r="N37" s="28">
        <f>IF(OR('Реестр СИ'!J37="",'Реестр СИ'!G37="Выведено из эксплуатации"),"",IF(AND(((Год*12+9)-(YEAR('Реестр СИ'!J37)*12+MONTH('Реестр СИ'!J37)))&gt;=0,MOD(((Год*12+9)-(YEAR('Реестр СИ'!J37)*12+MONTH('Реестр СИ'!J37))),MAX(1,'Реестр СИ'!H37))=0),DAY('Реестр СИ'!J37),""))</f>
        <v/>
      </c>
      <c r="O37" s="28">
        <f>IF(OR('Реестр СИ'!J37="",'Реестр СИ'!G37="Выведено из эксплуатации"),"",IF(AND(((Год*12+10)-(YEAR('Реестр СИ'!J37)*12+MONTH('Реестр СИ'!J37)))&gt;=0,MOD(((Год*12+10)-(YEAR('Реестр СИ'!J37)*12+MONTH('Реестр СИ'!J37))),MAX(1,'Реестр СИ'!H37))=0),DAY('Реестр СИ'!J37),""))</f>
        <v/>
      </c>
      <c r="P37" s="28">
        <f>IF(OR('Реестр СИ'!J37="",'Реестр СИ'!G37="Выведено из эксплуатации"),"",IF(AND(((Год*12+11)-(YEAR('Реестр СИ'!J37)*12+MONTH('Реестр СИ'!J37)))&gt;=0,MOD(((Год*12+11)-(YEAR('Реестр СИ'!J37)*12+MONTH('Реестр СИ'!J37))),MAX(1,'Реестр СИ'!H37))=0),DAY('Реестр СИ'!J37),""))</f>
        <v/>
      </c>
      <c r="Q37" s="28">
        <f>IF(OR('Реестр СИ'!J37="",'Реестр СИ'!G37="Выведено из эксплуатации"),"",IF(AND(((Год*12+12)-(YEAR('Реестр СИ'!J37)*12+MONTH('Реестр СИ'!J37)))&gt;=0,MOD(((Год*12+12)-(YEAR('Реестр СИ'!J37)*12+MONTH('Реестр СИ'!J37))),MAX(1,'Реестр СИ'!H37))=0),DAY('Реестр СИ'!J37),""))</f>
        <v/>
      </c>
      <c r="R37" s="29">
        <f>IF('Реестр СИ'!B37="","",COUNT(F37:Q37)*N('Реестр СИ'!N37))</f>
        <v/>
      </c>
    </row>
    <row r="38">
      <c r="A38" s="26">
        <f>IF('Реестр СИ'!B38="","",'Реестр СИ'!A38)</f>
        <v/>
      </c>
      <c r="B38" s="27">
        <f>IF('Реестр СИ'!B38="","",'Реестр СИ'!B38)</f>
        <v/>
      </c>
      <c r="C38" s="26">
        <f>IF('Реестр СИ'!B38="","",'Реестр СИ'!C38)</f>
        <v/>
      </c>
      <c r="D38" s="26">
        <f>IF('Реестр СИ'!B38="","",'Реестр СИ'!E38)</f>
        <v/>
      </c>
      <c r="E38" s="26">
        <f>IF('Реестр СИ'!B38="","",'Реестр СИ'!H38)</f>
        <v/>
      </c>
      <c r="F38" s="28">
        <f>IF(OR('Реестр СИ'!J38="",'Реестр СИ'!G38="Выведено из эксплуатации"),"",IF(AND(((Год*12+1)-(YEAR('Реестр СИ'!J38)*12+MONTH('Реестр СИ'!J38)))&gt;=0,MOD(((Год*12+1)-(YEAR('Реестр СИ'!J38)*12+MONTH('Реестр СИ'!J38))),MAX(1,'Реестр СИ'!H38))=0),DAY('Реестр СИ'!J38),""))</f>
        <v/>
      </c>
      <c r="G38" s="28">
        <f>IF(OR('Реестр СИ'!J38="",'Реестр СИ'!G38="Выведено из эксплуатации"),"",IF(AND(((Год*12+2)-(YEAR('Реестр СИ'!J38)*12+MONTH('Реестр СИ'!J38)))&gt;=0,MOD(((Год*12+2)-(YEAR('Реестр СИ'!J38)*12+MONTH('Реестр СИ'!J38))),MAX(1,'Реестр СИ'!H38))=0),DAY('Реестр СИ'!J38),""))</f>
        <v/>
      </c>
      <c r="H38" s="28">
        <f>IF(OR('Реестр СИ'!J38="",'Реестр СИ'!G38="Выведено из эксплуатации"),"",IF(AND(((Год*12+3)-(YEAR('Реестр СИ'!J38)*12+MONTH('Реестр СИ'!J38)))&gt;=0,MOD(((Год*12+3)-(YEAR('Реестр СИ'!J38)*12+MONTH('Реестр СИ'!J38))),MAX(1,'Реестр СИ'!H38))=0),DAY('Реестр СИ'!J38),""))</f>
        <v/>
      </c>
      <c r="I38" s="28">
        <f>IF(OR('Реестр СИ'!J38="",'Реестр СИ'!G38="Выведено из эксплуатации"),"",IF(AND(((Год*12+4)-(YEAR('Реестр СИ'!J38)*12+MONTH('Реестр СИ'!J38)))&gt;=0,MOD(((Год*12+4)-(YEAR('Реестр СИ'!J38)*12+MONTH('Реестр СИ'!J38))),MAX(1,'Реестр СИ'!H38))=0),DAY('Реестр СИ'!J38),""))</f>
        <v/>
      </c>
      <c r="J38" s="28">
        <f>IF(OR('Реестр СИ'!J38="",'Реестр СИ'!G38="Выведено из эксплуатации"),"",IF(AND(((Год*12+5)-(YEAR('Реестр СИ'!J38)*12+MONTH('Реестр СИ'!J38)))&gt;=0,MOD(((Год*12+5)-(YEAR('Реестр СИ'!J38)*12+MONTH('Реестр СИ'!J38))),MAX(1,'Реестр СИ'!H38))=0),DAY('Реестр СИ'!J38),""))</f>
        <v/>
      </c>
      <c r="K38" s="28">
        <f>IF(OR('Реестр СИ'!J38="",'Реестр СИ'!G38="Выведено из эксплуатации"),"",IF(AND(((Год*12+6)-(YEAR('Реестр СИ'!J38)*12+MONTH('Реестр СИ'!J38)))&gt;=0,MOD(((Год*12+6)-(YEAR('Реестр СИ'!J38)*12+MONTH('Реестр СИ'!J38))),MAX(1,'Реестр СИ'!H38))=0),DAY('Реестр СИ'!J38),""))</f>
        <v/>
      </c>
      <c r="L38" s="28">
        <f>IF(OR('Реестр СИ'!J38="",'Реестр СИ'!G38="Выведено из эксплуатации"),"",IF(AND(((Год*12+7)-(YEAR('Реестр СИ'!J38)*12+MONTH('Реестр СИ'!J38)))&gt;=0,MOD(((Год*12+7)-(YEAR('Реестр СИ'!J38)*12+MONTH('Реестр СИ'!J38))),MAX(1,'Реестр СИ'!H38))=0),DAY('Реестр СИ'!J38),""))</f>
        <v/>
      </c>
      <c r="M38" s="28">
        <f>IF(OR('Реестр СИ'!J38="",'Реестр СИ'!G38="Выведено из эксплуатации"),"",IF(AND(((Год*12+8)-(YEAR('Реестр СИ'!J38)*12+MONTH('Реестр СИ'!J38)))&gt;=0,MOD(((Год*12+8)-(YEAR('Реестр СИ'!J38)*12+MONTH('Реестр СИ'!J38))),MAX(1,'Реестр СИ'!H38))=0),DAY('Реестр СИ'!J38),""))</f>
        <v/>
      </c>
      <c r="N38" s="28">
        <f>IF(OR('Реестр СИ'!J38="",'Реестр СИ'!G38="Выведено из эксплуатации"),"",IF(AND(((Год*12+9)-(YEAR('Реестр СИ'!J38)*12+MONTH('Реестр СИ'!J38)))&gt;=0,MOD(((Год*12+9)-(YEAR('Реестр СИ'!J38)*12+MONTH('Реестр СИ'!J38))),MAX(1,'Реестр СИ'!H38))=0),DAY('Реестр СИ'!J38),""))</f>
        <v/>
      </c>
      <c r="O38" s="28">
        <f>IF(OR('Реестр СИ'!J38="",'Реестр СИ'!G38="Выведено из эксплуатации"),"",IF(AND(((Год*12+10)-(YEAR('Реестр СИ'!J38)*12+MONTH('Реестр СИ'!J38)))&gt;=0,MOD(((Год*12+10)-(YEAR('Реестр СИ'!J38)*12+MONTH('Реестр СИ'!J38))),MAX(1,'Реестр СИ'!H38))=0),DAY('Реестр СИ'!J38),""))</f>
        <v/>
      </c>
      <c r="P38" s="28">
        <f>IF(OR('Реестр СИ'!J38="",'Реестр СИ'!G38="Выведено из эксплуатации"),"",IF(AND(((Год*12+11)-(YEAR('Реестр СИ'!J38)*12+MONTH('Реестр СИ'!J38)))&gt;=0,MOD(((Год*12+11)-(YEAR('Реестр СИ'!J38)*12+MONTH('Реестр СИ'!J38))),MAX(1,'Реестр СИ'!H38))=0),DAY('Реестр СИ'!J38),""))</f>
        <v/>
      </c>
      <c r="Q38" s="28">
        <f>IF(OR('Реестр СИ'!J38="",'Реестр СИ'!G38="Выведено из эксплуатации"),"",IF(AND(((Год*12+12)-(YEAR('Реестр СИ'!J38)*12+MONTH('Реестр СИ'!J38)))&gt;=0,MOD(((Год*12+12)-(YEAR('Реестр СИ'!J38)*12+MONTH('Реестр СИ'!J38))),MAX(1,'Реестр СИ'!H38))=0),DAY('Реестр СИ'!J38),""))</f>
        <v/>
      </c>
      <c r="R38" s="29">
        <f>IF('Реестр СИ'!B38="","",COUNT(F38:Q38)*N('Реестр СИ'!N38))</f>
        <v/>
      </c>
    </row>
    <row r="39">
      <c r="A39" s="26">
        <f>IF('Реестр СИ'!B39="","",'Реестр СИ'!A39)</f>
        <v/>
      </c>
      <c r="B39" s="27">
        <f>IF('Реестр СИ'!B39="","",'Реестр СИ'!B39)</f>
        <v/>
      </c>
      <c r="C39" s="26">
        <f>IF('Реестр СИ'!B39="","",'Реестр СИ'!C39)</f>
        <v/>
      </c>
      <c r="D39" s="26">
        <f>IF('Реестр СИ'!B39="","",'Реестр СИ'!E39)</f>
        <v/>
      </c>
      <c r="E39" s="26">
        <f>IF('Реестр СИ'!B39="","",'Реестр СИ'!H39)</f>
        <v/>
      </c>
      <c r="F39" s="28">
        <f>IF(OR('Реестр СИ'!J39="",'Реестр СИ'!G39="Выведено из эксплуатации"),"",IF(AND(((Год*12+1)-(YEAR('Реестр СИ'!J39)*12+MONTH('Реестр СИ'!J39)))&gt;=0,MOD(((Год*12+1)-(YEAR('Реестр СИ'!J39)*12+MONTH('Реестр СИ'!J39))),MAX(1,'Реестр СИ'!H39))=0),DAY('Реестр СИ'!J39),""))</f>
        <v/>
      </c>
      <c r="G39" s="28">
        <f>IF(OR('Реестр СИ'!J39="",'Реестр СИ'!G39="Выведено из эксплуатации"),"",IF(AND(((Год*12+2)-(YEAR('Реестр СИ'!J39)*12+MONTH('Реестр СИ'!J39)))&gt;=0,MOD(((Год*12+2)-(YEAR('Реестр СИ'!J39)*12+MONTH('Реестр СИ'!J39))),MAX(1,'Реестр СИ'!H39))=0),DAY('Реестр СИ'!J39),""))</f>
        <v/>
      </c>
      <c r="H39" s="28">
        <f>IF(OR('Реестр СИ'!J39="",'Реестр СИ'!G39="Выведено из эксплуатации"),"",IF(AND(((Год*12+3)-(YEAR('Реестр СИ'!J39)*12+MONTH('Реестр СИ'!J39)))&gt;=0,MOD(((Год*12+3)-(YEAR('Реестр СИ'!J39)*12+MONTH('Реестр СИ'!J39))),MAX(1,'Реестр СИ'!H39))=0),DAY('Реестр СИ'!J39),""))</f>
        <v/>
      </c>
      <c r="I39" s="28">
        <f>IF(OR('Реестр СИ'!J39="",'Реестр СИ'!G39="Выведено из эксплуатации"),"",IF(AND(((Год*12+4)-(YEAR('Реестр СИ'!J39)*12+MONTH('Реестр СИ'!J39)))&gt;=0,MOD(((Год*12+4)-(YEAR('Реестр СИ'!J39)*12+MONTH('Реестр СИ'!J39))),MAX(1,'Реестр СИ'!H39))=0),DAY('Реестр СИ'!J39),""))</f>
        <v/>
      </c>
      <c r="J39" s="28">
        <f>IF(OR('Реестр СИ'!J39="",'Реестр СИ'!G39="Выведено из эксплуатации"),"",IF(AND(((Год*12+5)-(YEAR('Реестр СИ'!J39)*12+MONTH('Реестр СИ'!J39)))&gt;=0,MOD(((Год*12+5)-(YEAR('Реестр СИ'!J39)*12+MONTH('Реестр СИ'!J39))),MAX(1,'Реестр СИ'!H39))=0),DAY('Реестр СИ'!J39),""))</f>
        <v/>
      </c>
      <c r="K39" s="28">
        <f>IF(OR('Реестр СИ'!J39="",'Реестр СИ'!G39="Выведено из эксплуатации"),"",IF(AND(((Год*12+6)-(YEAR('Реестр СИ'!J39)*12+MONTH('Реестр СИ'!J39)))&gt;=0,MOD(((Год*12+6)-(YEAR('Реестр СИ'!J39)*12+MONTH('Реестр СИ'!J39))),MAX(1,'Реестр СИ'!H39))=0),DAY('Реестр СИ'!J39),""))</f>
        <v/>
      </c>
      <c r="L39" s="28">
        <f>IF(OR('Реестр СИ'!J39="",'Реестр СИ'!G39="Выведено из эксплуатации"),"",IF(AND(((Год*12+7)-(YEAR('Реестр СИ'!J39)*12+MONTH('Реестр СИ'!J39)))&gt;=0,MOD(((Год*12+7)-(YEAR('Реестр СИ'!J39)*12+MONTH('Реестр СИ'!J39))),MAX(1,'Реестр СИ'!H39))=0),DAY('Реестр СИ'!J39),""))</f>
        <v/>
      </c>
      <c r="M39" s="28">
        <f>IF(OR('Реестр СИ'!J39="",'Реестр СИ'!G39="Выведено из эксплуатации"),"",IF(AND(((Год*12+8)-(YEAR('Реестр СИ'!J39)*12+MONTH('Реестр СИ'!J39)))&gt;=0,MOD(((Год*12+8)-(YEAR('Реестр СИ'!J39)*12+MONTH('Реестр СИ'!J39))),MAX(1,'Реестр СИ'!H39))=0),DAY('Реестр СИ'!J39),""))</f>
        <v/>
      </c>
      <c r="N39" s="28">
        <f>IF(OR('Реестр СИ'!J39="",'Реестр СИ'!G39="Выведено из эксплуатации"),"",IF(AND(((Год*12+9)-(YEAR('Реестр СИ'!J39)*12+MONTH('Реестр СИ'!J39)))&gt;=0,MOD(((Год*12+9)-(YEAR('Реестр СИ'!J39)*12+MONTH('Реестр СИ'!J39))),MAX(1,'Реестр СИ'!H39))=0),DAY('Реестр СИ'!J39),""))</f>
        <v/>
      </c>
      <c r="O39" s="28">
        <f>IF(OR('Реестр СИ'!J39="",'Реестр СИ'!G39="Выведено из эксплуатации"),"",IF(AND(((Год*12+10)-(YEAR('Реестр СИ'!J39)*12+MONTH('Реестр СИ'!J39)))&gt;=0,MOD(((Год*12+10)-(YEAR('Реестр СИ'!J39)*12+MONTH('Реестр СИ'!J39))),MAX(1,'Реестр СИ'!H39))=0),DAY('Реестр СИ'!J39),""))</f>
        <v/>
      </c>
      <c r="P39" s="28">
        <f>IF(OR('Реестр СИ'!J39="",'Реестр СИ'!G39="Выведено из эксплуатации"),"",IF(AND(((Год*12+11)-(YEAR('Реестр СИ'!J39)*12+MONTH('Реестр СИ'!J39)))&gt;=0,MOD(((Год*12+11)-(YEAR('Реестр СИ'!J39)*12+MONTH('Реестр СИ'!J39))),MAX(1,'Реестр СИ'!H39))=0),DAY('Реестр СИ'!J39),""))</f>
        <v/>
      </c>
      <c r="Q39" s="28">
        <f>IF(OR('Реестр СИ'!J39="",'Реестр СИ'!G39="Выведено из эксплуатации"),"",IF(AND(((Год*12+12)-(YEAR('Реестр СИ'!J39)*12+MONTH('Реестр СИ'!J39)))&gt;=0,MOD(((Год*12+12)-(YEAR('Реестр СИ'!J39)*12+MONTH('Реестр СИ'!J39))),MAX(1,'Реестр СИ'!H39))=0),DAY('Реестр СИ'!J39),""))</f>
        <v/>
      </c>
      <c r="R39" s="29">
        <f>IF('Реестр СИ'!B39="","",COUNT(F39:Q39)*N('Реестр СИ'!N39))</f>
        <v/>
      </c>
    </row>
    <row r="40">
      <c r="A40" s="26">
        <f>IF('Реестр СИ'!B40="","",'Реестр СИ'!A40)</f>
        <v/>
      </c>
      <c r="B40" s="27">
        <f>IF('Реестр СИ'!B40="","",'Реестр СИ'!B40)</f>
        <v/>
      </c>
      <c r="C40" s="26">
        <f>IF('Реестр СИ'!B40="","",'Реестр СИ'!C40)</f>
        <v/>
      </c>
      <c r="D40" s="26">
        <f>IF('Реестр СИ'!B40="","",'Реестр СИ'!E40)</f>
        <v/>
      </c>
      <c r="E40" s="26">
        <f>IF('Реестр СИ'!B40="","",'Реестр СИ'!H40)</f>
        <v/>
      </c>
      <c r="F40" s="28">
        <f>IF(OR('Реестр СИ'!J40="",'Реестр СИ'!G40="Выведено из эксплуатации"),"",IF(AND(((Год*12+1)-(YEAR('Реестр СИ'!J40)*12+MONTH('Реестр СИ'!J40)))&gt;=0,MOD(((Год*12+1)-(YEAR('Реестр СИ'!J40)*12+MONTH('Реестр СИ'!J40))),MAX(1,'Реестр СИ'!H40))=0),DAY('Реестр СИ'!J40),""))</f>
        <v/>
      </c>
      <c r="G40" s="28">
        <f>IF(OR('Реестр СИ'!J40="",'Реестр СИ'!G40="Выведено из эксплуатации"),"",IF(AND(((Год*12+2)-(YEAR('Реестр СИ'!J40)*12+MONTH('Реестр СИ'!J40)))&gt;=0,MOD(((Год*12+2)-(YEAR('Реестр СИ'!J40)*12+MONTH('Реестр СИ'!J40))),MAX(1,'Реестр СИ'!H40))=0),DAY('Реестр СИ'!J40),""))</f>
        <v/>
      </c>
      <c r="H40" s="28">
        <f>IF(OR('Реестр СИ'!J40="",'Реестр СИ'!G40="Выведено из эксплуатации"),"",IF(AND(((Год*12+3)-(YEAR('Реестр СИ'!J40)*12+MONTH('Реестр СИ'!J40)))&gt;=0,MOD(((Год*12+3)-(YEAR('Реестр СИ'!J40)*12+MONTH('Реестр СИ'!J40))),MAX(1,'Реестр СИ'!H40))=0),DAY('Реестр СИ'!J40),""))</f>
        <v/>
      </c>
      <c r="I40" s="28">
        <f>IF(OR('Реестр СИ'!J40="",'Реестр СИ'!G40="Выведено из эксплуатации"),"",IF(AND(((Год*12+4)-(YEAR('Реестр СИ'!J40)*12+MONTH('Реестр СИ'!J40)))&gt;=0,MOD(((Год*12+4)-(YEAR('Реестр СИ'!J40)*12+MONTH('Реестр СИ'!J40))),MAX(1,'Реестр СИ'!H40))=0),DAY('Реестр СИ'!J40),""))</f>
        <v/>
      </c>
      <c r="J40" s="28">
        <f>IF(OR('Реестр СИ'!J40="",'Реестр СИ'!G40="Выведено из эксплуатации"),"",IF(AND(((Год*12+5)-(YEAR('Реестр СИ'!J40)*12+MONTH('Реестр СИ'!J40)))&gt;=0,MOD(((Год*12+5)-(YEAR('Реестр СИ'!J40)*12+MONTH('Реестр СИ'!J40))),MAX(1,'Реестр СИ'!H40))=0),DAY('Реестр СИ'!J40),""))</f>
        <v/>
      </c>
      <c r="K40" s="28">
        <f>IF(OR('Реестр СИ'!J40="",'Реестр СИ'!G40="Выведено из эксплуатации"),"",IF(AND(((Год*12+6)-(YEAR('Реестр СИ'!J40)*12+MONTH('Реестр СИ'!J40)))&gt;=0,MOD(((Год*12+6)-(YEAR('Реестр СИ'!J40)*12+MONTH('Реестр СИ'!J40))),MAX(1,'Реестр СИ'!H40))=0),DAY('Реестр СИ'!J40),""))</f>
        <v/>
      </c>
      <c r="L40" s="28">
        <f>IF(OR('Реестр СИ'!J40="",'Реестр СИ'!G40="Выведено из эксплуатации"),"",IF(AND(((Год*12+7)-(YEAR('Реестр СИ'!J40)*12+MONTH('Реестр СИ'!J40)))&gt;=0,MOD(((Год*12+7)-(YEAR('Реестр СИ'!J40)*12+MONTH('Реестр СИ'!J40))),MAX(1,'Реестр СИ'!H40))=0),DAY('Реестр СИ'!J40),""))</f>
        <v/>
      </c>
      <c r="M40" s="28">
        <f>IF(OR('Реестр СИ'!J40="",'Реестр СИ'!G40="Выведено из эксплуатации"),"",IF(AND(((Год*12+8)-(YEAR('Реестр СИ'!J40)*12+MONTH('Реестр СИ'!J40)))&gt;=0,MOD(((Год*12+8)-(YEAR('Реестр СИ'!J40)*12+MONTH('Реестр СИ'!J40))),MAX(1,'Реестр СИ'!H40))=0),DAY('Реестр СИ'!J40),""))</f>
        <v/>
      </c>
      <c r="N40" s="28">
        <f>IF(OR('Реестр СИ'!J40="",'Реестр СИ'!G40="Выведено из эксплуатации"),"",IF(AND(((Год*12+9)-(YEAR('Реестр СИ'!J40)*12+MONTH('Реестр СИ'!J40)))&gt;=0,MOD(((Год*12+9)-(YEAR('Реестр СИ'!J40)*12+MONTH('Реестр СИ'!J40))),MAX(1,'Реестр СИ'!H40))=0),DAY('Реестр СИ'!J40),""))</f>
        <v/>
      </c>
      <c r="O40" s="28">
        <f>IF(OR('Реестр СИ'!J40="",'Реестр СИ'!G40="Выведено из эксплуатации"),"",IF(AND(((Год*12+10)-(YEAR('Реестр СИ'!J40)*12+MONTH('Реестр СИ'!J40)))&gt;=0,MOD(((Год*12+10)-(YEAR('Реестр СИ'!J40)*12+MONTH('Реестр СИ'!J40))),MAX(1,'Реестр СИ'!H40))=0),DAY('Реестр СИ'!J40),""))</f>
        <v/>
      </c>
      <c r="P40" s="28">
        <f>IF(OR('Реестр СИ'!J40="",'Реестр СИ'!G40="Выведено из эксплуатации"),"",IF(AND(((Год*12+11)-(YEAR('Реестр СИ'!J40)*12+MONTH('Реестр СИ'!J40)))&gt;=0,MOD(((Год*12+11)-(YEAR('Реестр СИ'!J40)*12+MONTH('Реестр СИ'!J40))),MAX(1,'Реестр СИ'!H40))=0),DAY('Реестр СИ'!J40),""))</f>
        <v/>
      </c>
      <c r="Q40" s="28">
        <f>IF(OR('Реестр СИ'!J40="",'Реестр СИ'!G40="Выведено из эксплуатации"),"",IF(AND(((Год*12+12)-(YEAR('Реестр СИ'!J40)*12+MONTH('Реестр СИ'!J40)))&gt;=0,MOD(((Год*12+12)-(YEAR('Реестр СИ'!J40)*12+MONTH('Реестр СИ'!J40))),MAX(1,'Реестр СИ'!H40))=0),DAY('Реестр СИ'!J40),""))</f>
        <v/>
      </c>
      <c r="R40" s="29">
        <f>IF('Реестр СИ'!B40="","",COUNT(F40:Q40)*N('Реестр СИ'!N40))</f>
        <v/>
      </c>
    </row>
    <row r="41">
      <c r="A41" s="26">
        <f>IF('Реестр СИ'!B41="","",'Реестр СИ'!A41)</f>
        <v/>
      </c>
      <c r="B41" s="27">
        <f>IF('Реестр СИ'!B41="","",'Реестр СИ'!B41)</f>
        <v/>
      </c>
      <c r="C41" s="26">
        <f>IF('Реестр СИ'!B41="","",'Реестр СИ'!C41)</f>
        <v/>
      </c>
      <c r="D41" s="26">
        <f>IF('Реестр СИ'!B41="","",'Реестр СИ'!E41)</f>
        <v/>
      </c>
      <c r="E41" s="26">
        <f>IF('Реестр СИ'!B41="","",'Реестр СИ'!H41)</f>
        <v/>
      </c>
      <c r="F41" s="28">
        <f>IF(OR('Реестр СИ'!J41="",'Реестр СИ'!G41="Выведено из эксплуатации"),"",IF(AND(((Год*12+1)-(YEAR('Реестр СИ'!J41)*12+MONTH('Реестр СИ'!J41)))&gt;=0,MOD(((Год*12+1)-(YEAR('Реестр СИ'!J41)*12+MONTH('Реестр СИ'!J41))),MAX(1,'Реестр СИ'!H41))=0),DAY('Реестр СИ'!J41),""))</f>
        <v/>
      </c>
      <c r="G41" s="28">
        <f>IF(OR('Реестр СИ'!J41="",'Реестр СИ'!G41="Выведено из эксплуатации"),"",IF(AND(((Год*12+2)-(YEAR('Реестр СИ'!J41)*12+MONTH('Реестр СИ'!J41)))&gt;=0,MOD(((Год*12+2)-(YEAR('Реестр СИ'!J41)*12+MONTH('Реестр СИ'!J41))),MAX(1,'Реестр СИ'!H41))=0),DAY('Реестр СИ'!J41),""))</f>
        <v/>
      </c>
      <c r="H41" s="28">
        <f>IF(OR('Реестр СИ'!J41="",'Реестр СИ'!G41="Выведено из эксплуатации"),"",IF(AND(((Год*12+3)-(YEAR('Реестр СИ'!J41)*12+MONTH('Реестр СИ'!J41)))&gt;=0,MOD(((Год*12+3)-(YEAR('Реестр СИ'!J41)*12+MONTH('Реестр СИ'!J41))),MAX(1,'Реестр СИ'!H41))=0),DAY('Реестр СИ'!J41),""))</f>
        <v/>
      </c>
      <c r="I41" s="28">
        <f>IF(OR('Реестр СИ'!J41="",'Реестр СИ'!G41="Выведено из эксплуатации"),"",IF(AND(((Год*12+4)-(YEAR('Реестр СИ'!J41)*12+MONTH('Реестр СИ'!J41)))&gt;=0,MOD(((Год*12+4)-(YEAR('Реестр СИ'!J41)*12+MONTH('Реестр СИ'!J41))),MAX(1,'Реестр СИ'!H41))=0),DAY('Реестр СИ'!J41),""))</f>
        <v/>
      </c>
      <c r="J41" s="28">
        <f>IF(OR('Реестр СИ'!J41="",'Реестр СИ'!G41="Выведено из эксплуатации"),"",IF(AND(((Год*12+5)-(YEAR('Реестр СИ'!J41)*12+MONTH('Реестр СИ'!J41)))&gt;=0,MOD(((Год*12+5)-(YEAR('Реестр СИ'!J41)*12+MONTH('Реестр СИ'!J41))),MAX(1,'Реестр СИ'!H41))=0),DAY('Реестр СИ'!J41),""))</f>
        <v/>
      </c>
      <c r="K41" s="28">
        <f>IF(OR('Реестр СИ'!J41="",'Реестр СИ'!G41="Выведено из эксплуатации"),"",IF(AND(((Год*12+6)-(YEAR('Реестр СИ'!J41)*12+MONTH('Реестр СИ'!J41)))&gt;=0,MOD(((Год*12+6)-(YEAR('Реестр СИ'!J41)*12+MONTH('Реестр СИ'!J41))),MAX(1,'Реестр СИ'!H41))=0),DAY('Реестр СИ'!J41),""))</f>
        <v/>
      </c>
      <c r="L41" s="28">
        <f>IF(OR('Реестр СИ'!J41="",'Реестр СИ'!G41="Выведено из эксплуатации"),"",IF(AND(((Год*12+7)-(YEAR('Реестр СИ'!J41)*12+MONTH('Реестр СИ'!J41)))&gt;=0,MOD(((Год*12+7)-(YEAR('Реестр СИ'!J41)*12+MONTH('Реестр СИ'!J41))),MAX(1,'Реестр СИ'!H41))=0),DAY('Реестр СИ'!J41),""))</f>
        <v/>
      </c>
      <c r="M41" s="28">
        <f>IF(OR('Реестр СИ'!J41="",'Реестр СИ'!G41="Выведено из эксплуатации"),"",IF(AND(((Год*12+8)-(YEAR('Реестр СИ'!J41)*12+MONTH('Реестр СИ'!J41)))&gt;=0,MOD(((Год*12+8)-(YEAR('Реестр СИ'!J41)*12+MONTH('Реестр СИ'!J41))),MAX(1,'Реестр СИ'!H41))=0),DAY('Реестр СИ'!J41),""))</f>
        <v/>
      </c>
      <c r="N41" s="28">
        <f>IF(OR('Реестр СИ'!J41="",'Реестр СИ'!G41="Выведено из эксплуатации"),"",IF(AND(((Год*12+9)-(YEAR('Реестр СИ'!J41)*12+MONTH('Реестр СИ'!J41)))&gt;=0,MOD(((Год*12+9)-(YEAR('Реестр СИ'!J41)*12+MONTH('Реестр СИ'!J41))),MAX(1,'Реестр СИ'!H41))=0),DAY('Реестр СИ'!J41),""))</f>
        <v/>
      </c>
      <c r="O41" s="28">
        <f>IF(OR('Реестр СИ'!J41="",'Реестр СИ'!G41="Выведено из эксплуатации"),"",IF(AND(((Год*12+10)-(YEAR('Реестр СИ'!J41)*12+MONTH('Реестр СИ'!J41)))&gt;=0,MOD(((Год*12+10)-(YEAR('Реестр СИ'!J41)*12+MONTH('Реестр СИ'!J41))),MAX(1,'Реестр СИ'!H41))=0),DAY('Реестр СИ'!J41),""))</f>
        <v/>
      </c>
      <c r="P41" s="28">
        <f>IF(OR('Реестр СИ'!J41="",'Реестр СИ'!G41="Выведено из эксплуатации"),"",IF(AND(((Год*12+11)-(YEAR('Реестр СИ'!J41)*12+MONTH('Реестр СИ'!J41)))&gt;=0,MOD(((Год*12+11)-(YEAR('Реестр СИ'!J41)*12+MONTH('Реестр СИ'!J41))),MAX(1,'Реестр СИ'!H41))=0),DAY('Реестр СИ'!J41),""))</f>
        <v/>
      </c>
      <c r="Q41" s="28">
        <f>IF(OR('Реестр СИ'!J41="",'Реестр СИ'!G41="Выведено из эксплуатации"),"",IF(AND(((Год*12+12)-(YEAR('Реестр СИ'!J41)*12+MONTH('Реестр СИ'!J41)))&gt;=0,MOD(((Год*12+12)-(YEAR('Реестр СИ'!J41)*12+MONTH('Реестр СИ'!J41))),MAX(1,'Реестр СИ'!H41))=0),DAY('Реестр СИ'!J41),""))</f>
        <v/>
      </c>
      <c r="R41" s="29">
        <f>IF('Реестр СИ'!B41="","",COUNT(F41:Q41)*N('Реестр СИ'!N41))</f>
        <v/>
      </c>
    </row>
    <row r="42">
      <c r="A42" s="26">
        <f>IF('Реестр СИ'!B42="","",'Реестр СИ'!A42)</f>
        <v/>
      </c>
      <c r="B42" s="27">
        <f>IF('Реестр СИ'!B42="","",'Реестр СИ'!B42)</f>
        <v/>
      </c>
      <c r="C42" s="26">
        <f>IF('Реестр СИ'!B42="","",'Реестр СИ'!C42)</f>
        <v/>
      </c>
      <c r="D42" s="26">
        <f>IF('Реестр СИ'!B42="","",'Реестр СИ'!E42)</f>
        <v/>
      </c>
      <c r="E42" s="26">
        <f>IF('Реестр СИ'!B42="","",'Реестр СИ'!H42)</f>
        <v/>
      </c>
      <c r="F42" s="28">
        <f>IF(OR('Реестр СИ'!J42="",'Реестр СИ'!G42="Выведено из эксплуатации"),"",IF(AND(((Год*12+1)-(YEAR('Реестр СИ'!J42)*12+MONTH('Реестр СИ'!J42)))&gt;=0,MOD(((Год*12+1)-(YEAR('Реестр СИ'!J42)*12+MONTH('Реестр СИ'!J42))),MAX(1,'Реестр СИ'!H42))=0),DAY('Реестр СИ'!J42),""))</f>
        <v/>
      </c>
      <c r="G42" s="28">
        <f>IF(OR('Реестр СИ'!J42="",'Реестр СИ'!G42="Выведено из эксплуатации"),"",IF(AND(((Год*12+2)-(YEAR('Реестр СИ'!J42)*12+MONTH('Реестр СИ'!J42)))&gt;=0,MOD(((Год*12+2)-(YEAR('Реестр СИ'!J42)*12+MONTH('Реестр СИ'!J42))),MAX(1,'Реестр СИ'!H42))=0),DAY('Реестр СИ'!J42),""))</f>
        <v/>
      </c>
      <c r="H42" s="28">
        <f>IF(OR('Реестр СИ'!J42="",'Реестр СИ'!G42="Выведено из эксплуатации"),"",IF(AND(((Год*12+3)-(YEAR('Реестр СИ'!J42)*12+MONTH('Реестр СИ'!J42)))&gt;=0,MOD(((Год*12+3)-(YEAR('Реестр СИ'!J42)*12+MONTH('Реестр СИ'!J42))),MAX(1,'Реестр СИ'!H42))=0),DAY('Реестр СИ'!J42),""))</f>
        <v/>
      </c>
      <c r="I42" s="28">
        <f>IF(OR('Реестр СИ'!J42="",'Реестр СИ'!G42="Выведено из эксплуатации"),"",IF(AND(((Год*12+4)-(YEAR('Реестр СИ'!J42)*12+MONTH('Реестр СИ'!J42)))&gt;=0,MOD(((Год*12+4)-(YEAR('Реестр СИ'!J42)*12+MONTH('Реестр СИ'!J42))),MAX(1,'Реестр СИ'!H42))=0),DAY('Реестр СИ'!J42),""))</f>
        <v/>
      </c>
      <c r="J42" s="28">
        <f>IF(OR('Реестр СИ'!J42="",'Реестр СИ'!G42="Выведено из эксплуатации"),"",IF(AND(((Год*12+5)-(YEAR('Реестр СИ'!J42)*12+MONTH('Реестр СИ'!J42)))&gt;=0,MOD(((Год*12+5)-(YEAR('Реестр СИ'!J42)*12+MONTH('Реестр СИ'!J42))),MAX(1,'Реестр СИ'!H42))=0),DAY('Реестр СИ'!J42),""))</f>
        <v/>
      </c>
      <c r="K42" s="28">
        <f>IF(OR('Реестр СИ'!J42="",'Реестр СИ'!G42="Выведено из эксплуатации"),"",IF(AND(((Год*12+6)-(YEAR('Реестр СИ'!J42)*12+MONTH('Реестр СИ'!J42)))&gt;=0,MOD(((Год*12+6)-(YEAR('Реестр СИ'!J42)*12+MONTH('Реестр СИ'!J42))),MAX(1,'Реестр СИ'!H42))=0),DAY('Реестр СИ'!J42),""))</f>
        <v/>
      </c>
      <c r="L42" s="28">
        <f>IF(OR('Реестр СИ'!J42="",'Реестр СИ'!G42="Выведено из эксплуатации"),"",IF(AND(((Год*12+7)-(YEAR('Реестр СИ'!J42)*12+MONTH('Реестр СИ'!J42)))&gt;=0,MOD(((Год*12+7)-(YEAR('Реестр СИ'!J42)*12+MONTH('Реестр СИ'!J42))),MAX(1,'Реестр СИ'!H42))=0),DAY('Реестр СИ'!J42),""))</f>
        <v/>
      </c>
      <c r="M42" s="28">
        <f>IF(OR('Реестр СИ'!J42="",'Реестр СИ'!G42="Выведено из эксплуатации"),"",IF(AND(((Год*12+8)-(YEAR('Реестр СИ'!J42)*12+MONTH('Реестр СИ'!J42)))&gt;=0,MOD(((Год*12+8)-(YEAR('Реестр СИ'!J42)*12+MONTH('Реестр СИ'!J42))),MAX(1,'Реестр СИ'!H42))=0),DAY('Реестр СИ'!J42),""))</f>
        <v/>
      </c>
      <c r="N42" s="28">
        <f>IF(OR('Реестр СИ'!J42="",'Реестр СИ'!G42="Выведено из эксплуатации"),"",IF(AND(((Год*12+9)-(YEAR('Реестр СИ'!J42)*12+MONTH('Реестр СИ'!J42)))&gt;=0,MOD(((Год*12+9)-(YEAR('Реестр СИ'!J42)*12+MONTH('Реестр СИ'!J42))),MAX(1,'Реестр СИ'!H42))=0),DAY('Реестр СИ'!J42),""))</f>
        <v/>
      </c>
      <c r="O42" s="28">
        <f>IF(OR('Реестр СИ'!J42="",'Реестр СИ'!G42="Выведено из эксплуатации"),"",IF(AND(((Год*12+10)-(YEAR('Реестр СИ'!J42)*12+MONTH('Реестр СИ'!J42)))&gt;=0,MOD(((Год*12+10)-(YEAR('Реестр СИ'!J42)*12+MONTH('Реестр СИ'!J42))),MAX(1,'Реестр СИ'!H42))=0),DAY('Реестр СИ'!J42),""))</f>
        <v/>
      </c>
      <c r="P42" s="28">
        <f>IF(OR('Реестр СИ'!J42="",'Реестр СИ'!G42="Выведено из эксплуатации"),"",IF(AND(((Год*12+11)-(YEAR('Реестр СИ'!J42)*12+MONTH('Реестр СИ'!J42)))&gt;=0,MOD(((Год*12+11)-(YEAR('Реестр СИ'!J42)*12+MONTH('Реестр СИ'!J42))),MAX(1,'Реестр СИ'!H42))=0),DAY('Реестр СИ'!J42),""))</f>
        <v/>
      </c>
      <c r="Q42" s="28">
        <f>IF(OR('Реестр СИ'!J42="",'Реестр СИ'!G42="Выведено из эксплуатации"),"",IF(AND(((Год*12+12)-(YEAR('Реестр СИ'!J42)*12+MONTH('Реестр СИ'!J42)))&gt;=0,MOD(((Год*12+12)-(YEAR('Реестр СИ'!J42)*12+MONTH('Реестр СИ'!J42))),MAX(1,'Реестр СИ'!H42))=0),DAY('Реестр СИ'!J42),""))</f>
        <v/>
      </c>
      <c r="R42" s="29">
        <f>IF('Реестр СИ'!B42="","",COUNT(F42:Q42)*N('Реестр СИ'!N42))</f>
        <v/>
      </c>
    </row>
    <row r="43">
      <c r="A43" s="26">
        <f>IF('Реестр СИ'!B43="","",'Реестр СИ'!A43)</f>
        <v/>
      </c>
      <c r="B43" s="27">
        <f>IF('Реестр СИ'!B43="","",'Реестр СИ'!B43)</f>
        <v/>
      </c>
      <c r="C43" s="26">
        <f>IF('Реестр СИ'!B43="","",'Реестр СИ'!C43)</f>
        <v/>
      </c>
      <c r="D43" s="26">
        <f>IF('Реестр СИ'!B43="","",'Реестр СИ'!E43)</f>
        <v/>
      </c>
      <c r="E43" s="26">
        <f>IF('Реестр СИ'!B43="","",'Реестр СИ'!H43)</f>
        <v/>
      </c>
      <c r="F43" s="28">
        <f>IF(OR('Реестр СИ'!J43="",'Реестр СИ'!G43="Выведено из эксплуатации"),"",IF(AND(((Год*12+1)-(YEAR('Реестр СИ'!J43)*12+MONTH('Реестр СИ'!J43)))&gt;=0,MOD(((Год*12+1)-(YEAR('Реестр СИ'!J43)*12+MONTH('Реестр СИ'!J43))),MAX(1,'Реестр СИ'!H43))=0),DAY('Реестр СИ'!J43),""))</f>
        <v/>
      </c>
      <c r="G43" s="28">
        <f>IF(OR('Реестр СИ'!J43="",'Реестр СИ'!G43="Выведено из эксплуатации"),"",IF(AND(((Год*12+2)-(YEAR('Реестр СИ'!J43)*12+MONTH('Реестр СИ'!J43)))&gt;=0,MOD(((Год*12+2)-(YEAR('Реестр СИ'!J43)*12+MONTH('Реестр СИ'!J43))),MAX(1,'Реестр СИ'!H43))=0),DAY('Реестр СИ'!J43),""))</f>
        <v/>
      </c>
      <c r="H43" s="28">
        <f>IF(OR('Реестр СИ'!J43="",'Реестр СИ'!G43="Выведено из эксплуатации"),"",IF(AND(((Год*12+3)-(YEAR('Реестр СИ'!J43)*12+MONTH('Реестр СИ'!J43)))&gt;=0,MOD(((Год*12+3)-(YEAR('Реестр СИ'!J43)*12+MONTH('Реестр СИ'!J43))),MAX(1,'Реестр СИ'!H43))=0),DAY('Реестр СИ'!J43),""))</f>
        <v/>
      </c>
      <c r="I43" s="28">
        <f>IF(OR('Реестр СИ'!J43="",'Реестр СИ'!G43="Выведено из эксплуатации"),"",IF(AND(((Год*12+4)-(YEAR('Реестр СИ'!J43)*12+MONTH('Реестр СИ'!J43)))&gt;=0,MOD(((Год*12+4)-(YEAR('Реестр СИ'!J43)*12+MONTH('Реестр СИ'!J43))),MAX(1,'Реестр СИ'!H43))=0),DAY('Реестр СИ'!J43),""))</f>
        <v/>
      </c>
      <c r="J43" s="28">
        <f>IF(OR('Реестр СИ'!J43="",'Реестр СИ'!G43="Выведено из эксплуатации"),"",IF(AND(((Год*12+5)-(YEAR('Реестр СИ'!J43)*12+MONTH('Реестр СИ'!J43)))&gt;=0,MOD(((Год*12+5)-(YEAR('Реестр СИ'!J43)*12+MONTH('Реестр СИ'!J43))),MAX(1,'Реестр СИ'!H43))=0),DAY('Реестр СИ'!J43),""))</f>
        <v/>
      </c>
      <c r="K43" s="28">
        <f>IF(OR('Реестр СИ'!J43="",'Реестр СИ'!G43="Выведено из эксплуатации"),"",IF(AND(((Год*12+6)-(YEAR('Реестр СИ'!J43)*12+MONTH('Реестр СИ'!J43)))&gt;=0,MOD(((Год*12+6)-(YEAR('Реестр СИ'!J43)*12+MONTH('Реестр СИ'!J43))),MAX(1,'Реестр СИ'!H43))=0),DAY('Реестр СИ'!J43),""))</f>
        <v/>
      </c>
      <c r="L43" s="28">
        <f>IF(OR('Реестр СИ'!J43="",'Реестр СИ'!G43="Выведено из эксплуатации"),"",IF(AND(((Год*12+7)-(YEAR('Реестр СИ'!J43)*12+MONTH('Реестр СИ'!J43)))&gt;=0,MOD(((Год*12+7)-(YEAR('Реестр СИ'!J43)*12+MONTH('Реестр СИ'!J43))),MAX(1,'Реестр СИ'!H43))=0),DAY('Реестр СИ'!J43),""))</f>
        <v/>
      </c>
      <c r="M43" s="28">
        <f>IF(OR('Реестр СИ'!J43="",'Реестр СИ'!G43="Выведено из эксплуатации"),"",IF(AND(((Год*12+8)-(YEAR('Реестр СИ'!J43)*12+MONTH('Реестр СИ'!J43)))&gt;=0,MOD(((Год*12+8)-(YEAR('Реестр СИ'!J43)*12+MONTH('Реестр СИ'!J43))),MAX(1,'Реестр СИ'!H43))=0),DAY('Реестр СИ'!J43),""))</f>
        <v/>
      </c>
      <c r="N43" s="28">
        <f>IF(OR('Реестр СИ'!J43="",'Реестр СИ'!G43="Выведено из эксплуатации"),"",IF(AND(((Год*12+9)-(YEAR('Реестр СИ'!J43)*12+MONTH('Реестр СИ'!J43)))&gt;=0,MOD(((Год*12+9)-(YEAR('Реестр СИ'!J43)*12+MONTH('Реестр СИ'!J43))),MAX(1,'Реестр СИ'!H43))=0),DAY('Реестр СИ'!J43),""))</f>
        <v/>
      </c>
      <c r="O43" s="28">
        <f>IF(OR('Реестр СИ'!J43="",'Реестр СИ'!G43="Выведено из эксплуатации"),"",IF(AND(((Год*12+10)-(YEAR('Реестр СИ'!J43)*12+MONTH('Реестр СИ'!J43)))&gt;=0,MOD(((Год*12+10)-(YEAR('Реестр СИ'!J43)*12+MONTH('Реестр СИ'!J43))),MAX(1,'Реестр СИ'!H43))=0),DAY('Реестр СИ'!J43),""))</f>
        <v/>
      </c>
      <c r="P43" s="28">
        <f>IF(OR('Реестр СИ'!J43="",'Реестр СИ'!G43="Выведено из эксплуатации"),"",IF(AND(((Год*12+11)-(YEAR('Реестр СИ'!J43)*12+MONTH('Реестр СИ'!J43)))&gt;=0,MOD(((Год*12+11)-(YEAR('Реестр СИ'!J43)*12+MONTH('Реестр СИ'!J43))),MAX(1,'Реестр СИ'!H43))=0),DAY('Реестр СИ'!J43),""))</f>
        <v/>
      </c>
      <c r="Q43" s="28">
        <f>IF(OR('Реестр СИ'!J43="",'Реестр СИ'!G43="Выведено из эксплуатации"),"",IF(AND(((Год*12+12)-(YEAR('Реестр СИ'!J43)*12+MONTH('Реестр СИ'!J43)))&gt;=0,MOD(((Год*12+12)-(YEAR('Реестр СИ'!J43)*12+MONTH('Реестр СИ'!J43))),MAX(1,'Реестр СИ'!H43))=0),DAY('Реестр СИ'!J43),""))</f>
        <v/>
      </c>
      <c r="R43" s="29">
        <f>IF('Реестр СИ'!B43="","",COUNT(F43:Q43)*N('Реестр СИ'!N43))</f>
        <v/>
      </c>
    </row>
    <row r="44">
      <c r="A44" s="26">
        <f>IF('Реестр СИ'!B44="","",'Реестр СИ'!A44)</f>
        <v/>
      </c>
      <c r="B44" s="27">
        <f>IF('Реестр СИ'!B44="","",'Реестр СИ'!B44)</f>
        <v/>
      </c>
      <c r="C44" s="26">
        <f>IF('Реестр СИ'!B44="","",'Реестр СИ'!C44)</f>
        <v/>
      </c>
      <c r="D44" s="26">
        <f>IF('Реестр СИ'!B44="","",'Реестр СИ'!E44)</f>
        <v/>
      </c>
      <c r="E44" s="26">
        <f>IF('Реестр СИ'!B44="","",'Реестр СИ'!H44)</f>
        <v/>
      </c>
      <c r="F44" s="28">
        <f>IF(OR('Реестр СИ'!J44="",'Реестр СИ'!G44="Выведено из эксплуатации"),"",IF(AND(((Год*12+1)-(YEAR('Реестр СИ'!J44)*12+MONTH('Реестр СИ'!J44)))&gt;=0,MOD(((Год*12+1)-(YEAR('Реестр СИ'!J44)*12+MONTH('Реестр СИ'!J44))),MAX(1,'Реестр СИ'!H44))=0),DAY('Реестр СИ'!J44),""))</f>
        <v/>
      </c>
      <c r="G44" s="28">
        <f>IF(OR('Реестр СИ'!J44="",'Реестр СИ'!G44="Выведено из эксплуатации"),"",IF(AND(((Год*12+2)-(YEAR('Реестр СИ'!J44)*12+MONTH('Реестр СИ'!J44)))&gt;=0,MOD(((Год*12+2)-(YEAR('Реестр СИ'!J44)*12+MONTH('Реестр СИ'!J44))),MAX(1,'Реестр СИ'!H44))=0),DAY('Реестр СИ'!J44),""))</f>
        <v/>
      </c>
      <c r="H44" s="28">
        <f>IF(OR('Реестр СИ'!J44="",'Реестр СИ'!G44="Выведено из эксплуатации"),"",IF(AND(((Год*12+3)-(YEAR('Реестр СИ'!J44)*12+MONTH('Реестр СИ'!J44)))&gt;=0,MOD(((Год*12+3)-(YEAR('Реестр СИ'!J44)*12+MONTH('Реестр СИ'!J44))),MAX(1,'Реестр СИ'!H44))=0),DAY('Реестр СИ'!J44),""))</f>
        <v/>
      </c>
      <c r="I44" s="28">
        <f>IF(OR('Реестр СИ'!J44="",'Реестр СИ'!G44="Выведено из эксплуатации"),"",IF(AND(((Год*12+4)-(YEAR('Реестр СИ'!J44)*12+MONTH('Реестр СИ'!J44)))&gt;=0,MOD(((Год*12+4)-(YEAR('Реестр СИ'!J44)*12+MONTH('Реестр СИ'!J44))),MAX(1,'Реестр СИ'!H44))=0),DAY('Реестр СИ'!J44),""))</f>
        <v/>
      </c>
      <c r="J44" s="28">
        <f>IF(OR('Реестр СИ'!J44="",'Реестр СИ'!G44="Выведено из эксплуатации"),"",IF(AND(((Год*12+5)-(YEAR('Реестр СИ'!J44)*12+MONTH('Реестр СИ'!J44)))&gt;=0,MOD(((Год*12+5)-(YEAR('Реестр СИ'!J44)*12+MONTH('Реестр СИ'!J44))),MAX(1,'Реестр СИ'!H44))=0),DAY('Реестр СИ'!J44),""))</f>
        <v/>
      </c>
      <c r="K44" s="28">
        <f>IF(OR('Реестр СИ'!J44="",'Реестр СИ'!G44="Выведено из эксплуатации"),"",IF(AND(((Год*12+6)-(YEAR('Реестр СИ'!J44)*12+MONTH('Реестр СИ'!J44)))&gt;=0,MOD(((Год*12+6)-(YEAR('Реестр СИ'!J44)*12+MONTH('Реестр СИ'!J44))),MAX(1,'Реестр СИ'!H44))=0),DAY('Реестр СИ'!J44),""))</f>
        <v/>
      </c>
      <c r="L44" s="28">
        <f>IF(OR('Реестр СИ'!J44="",'Реестр СИ'!G44="Выведено из эксплуатации"),"",IF(AND(((Год*12+7)-(YEAR('Реестр СИ'!J44)*12+MONTH('Реестр СИ'!J44)))&gt;=0,MOD(((Год*12+7)-(YEAR('Реестр СИ'!J44)*12+MONTH('Реестр СИ'!J44))),MAX(1,'Реестр СИ'!H44))=0),DAY('Реестр СИ'!J44),""))</f>
        <v/>
      </c>
      <c r="M44" s="28">
        <f>IF(OR('Реестр СИ'!J44="",'Реестр СИ'!G44="Выведено из эксплуатации"),"",IF(AND(((Год*12+8)-(YEAR('Реестр СИ'!J44)*12+MONTH('Реестр СИ'!J44)))&gt;=0,MOD(((Год*12+8)-(YEAR('Реестр СИ'!J44)*12+MONTH('Реестр СИ'!J44))),MAX(1,'Реестр СИ'!H44))=0),DAY('Реестр СИ'!J44),""))</f>
        <v/>
      </c>
      <c r="N44" s="28">
        <f>IF(OR('Реестр СИ'!J44="",'Реестр СИ'!G44="Выведено из эксплуатации"),"",IF(AND(((Год*12+9)-(YEAR('Реестр СИ'!J44)*12+MONTH('Реестр СИ'!J44)))&gt;=0,MOD(((Год*12+9)-(YEAR('Реестр СИ'!J44)*12+MONTH('Реестр СИ'!J44))),MAX(1,'Реестр СИ'!H44))=0),DAY('Реестр СИ'!J44),""))</f>
        <v/>
      </c>
      <c r="O44" s="28">
        <f>IF(OR('Реестр СИ'!J44="",'Реестр СИ'!G44="Выведено из эксплуатации"),"",IF(AND(((Год*12+10)-(YEAR('Реестр СИ'!J44)*12+MONTH('Реестр СИ'!J44)))&gt;=0,MOD(((Год*12+10)-(YEAR('Реестр СИ'!J44)*12+MONTH('Реестр СИ'!J44))),MAX(1,'Реестр СИ'!H44))=0),DAY('Реестр СИ'!J44),""))</f>
        <v/>
      </c>
      <c r="P44" s="28">
        <f>IF(OR('Реестр СИ'!J44="",'Реестр СИ'!G44="Выведено из эксплуатации"),"",IF(AND(((Год*12+11)-(YEAR('Реестр СИ'!J44)*12+MONTH('Реестр СИ'!J44)))&gt;=0,MOD(((Год*12+11)-(YEAR('Реестр СИ'!J44)*12+MONTH('Реестр СИ'!J44))),MAX(1,'Реестр СИ'!H44))=0),DAY('Реестр СИ'!J44),""))</f>
        <v/>
      </c>
      <c r="Q44" s="28">
        <f>IF(OR('Реестр СИ'!J44="",'Реестр СИ'!G44="Выведено из эксплуатации"),"",IF(AND(((Год*12+12)-(YEAR('Реестр СИ'!J44)*12+MONTH('Реестр СИ'!J44)))&gt;=0,MOD(((Год*12+12)-(YEAR('Реестр СИ'!J44)*12+MONTH('Реестр СИ'!J44))),MAX(1,'Реестр СИ'!H44))=0),DAY('Реестр СИ'!J44),""))</f>
        <v/>
      </c>
      <c r="R44" s="29">
        <f>IF('Реестр СИ'!B44="","",COUNT(F44:Q44)*N('Реестр СИ'!N44))</f>
        <v/>
      </c>
    </row>
    <row r="45">
      <c r="A45" s="26">
        <f>IF('Реестр СИ'!B45="","",'Реестр СИ'!A45)</f>
        <v/>
      </c>
      <c r="B45" s="27">
        <f>IF('Реестр СИ'!B45="","",'Реестр СИ'!B45)</f>
        <v/>
      </c>
      <c r="C45" s="26">
        <f>IF('Реестр СИ'!B45="","",'Реестр СИ'!C45)</f>
        <v/>
      </c>
      <c r="D45" s="26">
        <f>IF('Реестр СИ'!B45="","",'Реестр СИ'!E45)</f>
        <v/>
      </c>
      <c r="E45" s="26">
        <f>IF('Реестр СИ'!B45="","",'Реестр СИ'!H45)</f>
        <v/>
      </c>
      <c r="F45" s="28">
        <f>IF(OR('Реестр СИ'!J45="",'Реестр СИ'!G45="Выведено из эксплуатации"),"",IF(AND(((Год*12+1)-(YEAR('Реестр СИ'!J45)*12+MONTH('Реестр СИ'!J45)))&gt;=0,MOD(((Год*12+1)-(YEAR('Реестр СИ'!J45)*12+MONTH('Реестр СИ'!J45))),MAX(1,'Реестр СИ'!H45))=0),DAY('Реестр СИ'!J45),""))</f>
        <v/>
      </c>
      <c r="G45" s="28">
        <f>IF(OR('Реестр СИ'!J45="",'Реестр СИ'!G45="Выведено из эксплуатации"),"",IF(AND(((Год*12+2)-(YEAR('Реестр СИ'!J45)*12+MONTH('Реестр СИ'!J45)))&gt;=0,MOD(((Год*12+2)-(YEAR('Реестр СИ'!J45)*12+MONTH('Реестр СИ'!J45))),MAX(1,'Реестр СИ'!H45))=0),DAY('Реестр СИ'!J45),""))</f>
        <v/>
      </c>
      <c r="H45" s="28">
        <f>IF(OR('Реестр СИ'!J45="",'Реестр СИ'!G45="Выведено из эксплуатации"),"",IF(AND(((Год*12+3)-(YEAR('Реестр СИ'!J45)*12+MONTH('Реестр СИ'!J45)))&gt;=0,MOD(((Год*12+3)-(YEAR('Реестр СИ'!J45)*12+MONTH('Реестр СИ'!J45))),MAX(1,'Реестр СИ'!H45))=0),DAY('Реестр СИ'!J45),""))</f>
        <v/>
      </c>
      <c r="I45" s="28">
        <f>IF(OR('Реестр СИ'!J45="",'Реестр СИ'!G45="Выведено из эксплуатации"),"",IF(AND(((Год*12+4)-(YEAR('Реестр СИ'!J45)*12+MONTH('Реестр СИ'!J45)))&gt;=0,MOD(((Год*12+4)-(YEAR('Реестр СИ'!J45)*12+MONTH('Реестр СИ'!J45))),MAX(1,'Реестр СИ'!H45))=0),DAY('Реестр СИ'!J45),""))</f>
        <v/>
      </c>
      <c r="J45" s="28">
        <f>IF(OR('Реестр СИ'!J45="",'Реестр СИ'!G45="Выведено из эксплуатации"),"",IF(AND(((Год*12+5)-(YEAR('Реестр СИ'!J45)*12+MONTH('Реестр СИ'!J45)))&gt;=0,MOD(((Год*12+5)-(YEAR('Реестр СИ'!J45)*12+MONTH('Реестр СИ'!J45))),MAX(1,'Реестр СИ'!H45))=0),DAY('Реестр СИ'!J45),""))</f>
        <v/>
      </c>
      <c r="K45" s="28">
        <f>IF(OR('Реестр СИ'!J45="",'Реестр СИ'!G45="Выведено из эксплуатации"),"",IF(AND(((Год*12+6)-(YEAR('Реестр СИ'!J45)*12+MONTH('Реестр СИ'!J45)))&gt;=0,MOD(((Год*12+6)-(YEAR('Реестр СИ'!J45)*12+MONTH('Реестр СИ'!J45))),MAX(1,'Реестр СИ'!H45))=0),DAY('Реестр СИ'!J45),""))</f>
        <v/>
      </c>
      <c r="L45" s="28">
        <f>IF(OR('Реестр СИ'!J45="",'Реестр СИ'!G45="Выведено из эксплуатации"),"",IF(AND(((Год*12+7)-(YEAR('Реестр СИ'!J45)*12+MONTH('Реестр СИ'!J45)))&gt;=0,MOD(((Год*12+7)-(YEAR('Реестр СИ'!J45)*12+MONTH('Реестр СИ'!J45))),MAX(1,'Реестр СИ'!H45))=0),DAY('Реестр СИ'!J45),""))</f>
        <v/>
      </c>
      <c r="M45" s="28">
        <f>IF(OR('Реестр СИ'!J45="",'Реестр СИ'!G45="Выведено из эксплуатации"),"",IF(AND(((Год*12+8)-(YEAR('Реестр СИ'!J45)*12+MONTH('Реестр СИ'!J45)))&gt;=0,MOD(((Год*12+8)-(YEAR('Реестр СИ'!J45)*12+MONTH('Реестр СИ'!J45))),MAX(1,'Реестр СИ'!H45))=0),DAY('Реестр СИ'!J45),""))</f>
        <v/>
      </c>
      <c r="N45" s="28">
        <f>IF(OR('Реестр СИ'!J45="",'Реестр СИ'!G45="Выведено из эксплуатации"),"",IF(AND(((Год*12+9)-(YEAR('Реестр СИ'!J45)*12+MONTH('Реестр СИ'!J45)))&gt;=0,MOD(((Год*12+9)-(YEAR('Реестр СИ'!J45)*12+MONTH('Реестр СИ'!J45))),MAX(1,'Реестр СИ'!H45))=0),DAY('Реестр СИ'!J45),""))</f>
        <v/>
      </c>
      <c r="O45" s="28">
        <f>IF(OR('Реестр СИ'!J45="",'Реестр СИ'!G45="Выведено из эксплуатации"),"",IF(AND(((Год*12+10)-(YEAR('Реестр СИ'!J45)*12+MONTH('Реестр СИ'!J45)))&gt;=0,MOD(((Год*12+10)-(YEAR('Реестр СИ'!J45)*12+MONTH('Реестр СИ'!J45))),MAX(1,'Реестр СИ'!H45))=0),DAY('Реестр СИ'!J45),""))</f>
        <v/>
      </c>
      <c r="P45" s="28">
        <f>IF(OR('Реестр СИ'!J45="",'Реестр СИ'!G45="Выведено из эксплуатации"),"",IF(AND(((Год*12+11)-(YEAR('Реестр СИ'!J45)*12+MONTH('Реестр СИ'!J45)))&gt;=0,MOD(((Год*12+11)-(YEAR('Реестр СИ'!J45)*12+MONTH('Реестр СИ'!J45))),MAX(1,'Реестр СИ'!H45))=0),DAY('Реестр СИ'!J45),""))</f>
        <v/>
      </c>
      <c r="Q45" s="28">
        <f>IF(OR('Реестр СИ'!J45="",'Реестр СИ'!G45="Выведено из эксплуатации"),"",IF(AND(((Год*12+12)-(YEAR('Реестр СИ'!J45)*12+MONTH('Реестр СИ'!J45)))&gt;=0,MOD(((Год*12+12)-(YEAR('Реестр СИ'!J45)*12+MONTH('Реестр СИ'!J45))),MAX(1,'Реестр СИ'!H45))=0),DAY('Реестр СИ'!J45),""))</f>
        <v/>
      </c>
      <c r="R45" s="29">
        <f>IF('Реестр СИ'!B45="","",COUNT(F45:Q45)*N('Реестр СИ'!N45))</f>
        <v/>
      </c>
    </row>
    <row r="46">
      <c r="A46" s="26">
        <f>IF('Реестр СИ'!B46="","",'Реестр СИ'!A46)</f>
        <v/>
      </c>
      <c r="B46" s="27">
        <f>IF('Реестр СИ'!B46="","",'Реестр СИ'!B46)</f>
        <v/>
      </c>
      <c r="C46" s="26">
        <f>IF('Реестр СИ'!B46="","",'Реестр СИ'!C46)</f>
        <v/>
      </c>
      <c r="D46" s="26">
        <f>IF('Реестр СИ'!B46="","",'Реестр СИ'!E46)</f>
        <v/>
      </c>
      <c r="E46" s="26">
        <f>IF('Реестр СИ'!B46="","",'Реестр СИ'!H46)</f>
        <v/>
      </c>
      <c r="F46" s="28">
        <f>IF(OR('Реестр СИ'!J46="",'Реестр СИ'!G46="Выведено из эксплуатации"),"",IF(AND(((Год*12+1)-(YEAR('Реестр СИ'!J46)*12+MONTH('Реестр СИ'!J46)))&gt;=0,MOD(((Год*12+1)-(YEAR('Реестр СИ'!J46)*12+MONTH('Реестр СИ'!J46))),MAX(1,'Реестр СИ'!H46))=0),DAY('Реестр СИ'!J46),""))</f>
        <v/>
      </c>
      <c r="G46" s="28">
        <f>IF(OR('Реестр СИ'!J46="",'Реестр СИ'!G46="Выведено из эксплуатации"),"",IF(AND(((Год*12+2)-(YEAR('Реестр СИ'!J46)*12+MONTH('Реестр СИ'!J46)))&gt;=0,MOD(((Год*12+2)-(YEAR('Реестр СИ'!J46)*12+MONTH('Реестр СИ'!J46))),MAX(1,'Реестр СИ'!H46))=0),DAY('Реестр СИ'!J46),""))</f>
        <v/>
      </c>
      <c r="H46" s="28">
        <f>IF(OR('Реестр СИ'!J46="",'Реестр СИ'!G46="Выведено из эксплуатации"),"",IF(AND(((Год*12+3)-(YEAR('Реестр СИ'!J46)*12+MONTH('Реестр СИ'!J46)))&gt;=0,MOD(((Год*12+3)-(YEAR('Реестр СИ'!J46)*12+MONTH('Реестр СИ'!J46))),MAX(1,'Реестр СИ'!H46))=0),DAY('Реестр СИ'!J46),""))</f>
        <v/>
      </c>
      <c r="I46" s="28">
        <f>IF(OR('Реестр СИ'!J46="",'Реестр СИ'!G46="Выведено из эксплуатации"),"",IF(AND(((Год*12+4)-(YEAR('Реестр СИ'!J46)*12+MONTH('Реестр СИ'!J46)))&gt;=0,MOD(((Год*12+4)-(YEAR('Реестр СИ'!J46)*12+MONTH('Реестр СИ'!J46))),MAX(1,'Реестр СИ'!H46))=0),DAY('Реестр СИ'!J46),""))</f>
        <v/>
      </c>
      <c r="J46" s="28">
        <f>IF(OR('Реестр СИ'!J46="",'Реестр СИ'!G46="Выведено из эксплуатации"),"",IF(AND(((Год*12+5)-(YEAR('Реестр СИ'!J46)*12+MONTH('Реестр СИ'!J46)))&gt;=0,MOD(((Год*12+5)-(YEAR('Реестр СИ'!J46)*12+MONTH('Реестр СИ'!J46))),MAX(1,'Реестр СИ'!H46))=0),DAY('Реестр СИ'!J46),""))</f>
        <v/>
      </c>
      <c r="K46" s="28">
        <f>IF(OR('Реестр СИ'!J46="",'Реестр СИ'!G46="Выведено из эксплуатации"),"",IF(AND(((Год*12+6)-(YEAR('Реестр СИ'!J46)*12+MONTH('Реестр СИ'!J46)))&gt;=0,MOD(((Год*12+6)-(YEAR('Реестр СИ'!J46)*12+MONTH('Реестр СИ'!J46))),MAX(1,'Реестр СИ'!H46))=0),DAY('Реестр СИ'!J46),""))</f>
        <v/>
      </c>
      <c r="L46" s="28">
        <f>IF(OR('Реестр СИ'!J46="",'Реестр СИ'!G46="Выведено из эксплуатации"),"",IF(AND(((Год*12+7)-(YEAR('Реестр СИ'!J46)*12+MONTH('Реестр СИ'!J46)))&gt;=0,MOD(((Год*12+7)-(YEAR('Реестр СИ'!J46)*12+MONTH('Реестр СИ'!J46))),MAX(1,'Реестр СИ'!H46))=0),DAY('Реестр СИ'!J46),""))</f>
        <v/>
      </c>
      <c r="M46" s="28">
        <f>IF(OR('Реестр СИ'!J46="",'Реестр СИ'!G46="Выведено из эксплуатации"),"",IF(AND(((Год*12+8)-(YEAR('Реестр СИ'!J46)*12+MONTH('Реестр СИ'!J46)))&gt;=0,MOD(((Год*12+8)-(YEAR('Реестр СИ'!J46)*12+MONTH('Реестр СИ'!J46))),MAX(1,'Реестр СИ'!H46))=0),DAY('Реестр СИ'!J46),""))</f>
        <v/>
      </c>
      <c r="N46" s="28">
        <f>IF(OR('Реестр СИ'!J46="",'Реестр СИ'!G46="Выведено из эксплуатации"),"",IF(AND(((Год*12+9)-(YEAR('Реестр СИ'!J46)*12+MONTH('Реестр СИ'!J46)))&gt;=0,MOD(((Год*12+9)-(YEAR('Реестр СИ'!J46)*12+MONTH('Реестр СИ'!J46))),MAX(1,'Реестр СИ'!H46))=0),DAY('Реестр СИ'!J46),""))</f>
        <v/>
      </c>
      <c r="O46" s="28">
        <f>IF(OR('Реестр СИ'!J46="",'Реестр СИ'!G46="Выведено из эксплуатации"),"",IF(AND(((Год*12+10)-(YEAR('Реестр СИ'!J46)*12+MONTH('Реестр СИ'!J46)))&gt;=0,MOD(((Год*12+10)-(YEAR('Реестр СИ'!J46)*12+MONTH('Реестр СИ'!J46))),MAX(1,'Реестр СИ'!H46))=0),DAY('Реестр СИ'!J46),""))</f>
        <v/>
      </c>
      <c r="P46" s="28">
        <f>IF(OR('Реестр СИ'!J46="",'Реестр СИ'!G46="Выведено из эксплуатации"),"",IF(AND(((Год*12+11)-(YEAR('Реестр СИ'!J46)*12+MONTH('Реестр СИ'!J46)))&gt;=0,MOD(((Год*12+11)-(YEAR('Реестр СИ'!J46)*12+MONTH('Реестр СИ'!J46))),MAX(1,'Реестр СИ'!H46))=0),DAY('Реестр СИ'!J46),""))</f>
        <v/>
      </c>
      <c r="Q46" s="28">
        <f>IF(OR('Реестр СИ'!J46="",'Реестр СИ'!G46="Выведено из эксплуатации"),"",IF(AND(((Год*12+12)-(YEAR('Реестр СИ'!J46)*12+MONTH('Реестр СИ'!J46)))&gt;=0,MOD(((Год*12+12)-(YEAR('Реестр СИ'!J46)*12+MONTH('Реестр СИ'!J46))),MAX(1,'Реестр СИ'!H46))=0),DAY('Реестр СИ'!J46),""))</f>
        <v/>
      </c>
      <c r="R46" s="29">
        <f>IF('Реестр СИ'!B46="","",COUNT(F46:Q46)*N('Реестр СИ'!N46))</f>
        <v/>
      </c>
    </row>
    <row r="47">
      <c r="A47" s="26">
        <f>IF('Реестр СИ'!B47="","",'Реестр СИ'!A47)</f>
        <v/>
      </c>
      <c r="B47" s="27">
        <f>IF('Реестр СИ'!B47="","",'Реестр СИ'!B47)</f>
        <v/>
      </c>
      <c r="C47" s="26">
        <f>IF('Реестр СИ'!B47="","",'Реестр СИ'!C47)</f>
        <v/>
      </c>
      <c r="D47" s="26">
        <f>IF('Реестр СИ'!B47="","",'Реестр СИ'!E47)</f>
        <v/>
      </c>
      <c r="E47" s="26">
        <f>IF('Реестр СИ'!B47="","",'Реестр СИ'!H47)</f>
        <v/>
      </c>
      <c r="F47" s="28">
        <f>IF(OR('Реестр СИ'!J47="",'Реестр СИ'!G47="Выведено из эксплуатации"),"",IF(AND(((Год*12+1)-(YEAR('Реестр СИ'!J47)*12+MONTH('Реестр СИ'!J47)))&gt;=0,MOD(((Год*12+1)-(YEAR('Реестр СИ'!J47)*12+MONTH('Реестр СИ'!J47))),MAX(1,'Реестр СИ'!H47))=0),DAY('Реестр СИ'!J47),""))</f>
        <v/>
      </c>
      <c r="G47" s="28">
        <f>IF(OR('Реестр СИ'!J47="",'Реестр СИ'!G47="Выведено из эксплуатации"),"",IF(AND(((Год*12+2)-(YEAR('Реестр СИ'!J47)*12+MONTH('Реестр СИ'!J47)))&gt;=0,MOD(((Год*12+2)-(YEAR('Реестр СИ'!J47)*12+MONTH('Реестр СИ'!J47))),MAX(1,'Реестр СИ'!H47))=0),DAY('Реестр СИ'!J47),""))</f>
        <v/>
      </c>
      <c r="H47" s="28">
        <f>IF(OR('Реестр СИ'!J47="",'Реестр СИ'!G47="Выведено из эксплуатации"),"",IF(AND(((Год*12+3)-(YEAR('Реестр СИ'!J47)*12+MONTH('Реестр СИ'!J47)))&gt;=0,MOD(((Год*12+3)-(YEAR('Реестр СИ'!J47)*12+MONTH('Реестр СИ'!J47))),MAX(1,'Реестр СИ'!H47))=0),DAY('Реестр СИ'!J47),""))</f>
        <v/>
      </c>
      <c r="I47" s="28">
        <f>IF(OR('Реестр СИ'!J47="",'Реестр СИ'!G47="Выведено из эксплуатации"),"",IF(AND(((Год*12+4)-(YEAR('Реестр СИ'!J47)*12+MONTH('Реестр СИ'!J47)))&gt;=0,MOD(((Год*12+4)-(YEAR('Реестр СИ'!J47)*12+MONTH('Реестр СИ'!J47))),MAX(1,'Реестр СИ'!H47))=0),DAY('Реестр СИ'!J47),""))</f>
        <v/>
      </c>
      <c r="J47" s="28">
        <f>IF(OR('Реестр СИ'!J47="",'Реестр СИ'!G47="Выведено из эксплуатации"),"",IF(AND(((Год*12+5)-(YEAR('Реестр СИ'!J47)*12+MONTH('Реестр СИ'!J47)))&gt;=0,MOD(((Год*12+5)-(YEAR('Реестр СИ'!J47)*12+MONTH('Реестр СИ'!J47))),MAX(1,'Реестр СИ'!H47))=0),DAY('Реестр СИ'!J47),""))</f>
        <v/>
      </c>
      <c r="K47" s="28">
        <f>IF(OR('Реестр СИ'!J47="",'Реестр СИ'!G47="Выведено из эксплуатации"),"",IF(AND(((Год*12+6)-(YEAR('Реестр СИ'!J47)*12+MONTH('Реестр СИ'!J47)))&gt;=0,MOD(((Год*12+6)-(YEAR('Реестр СИ'!J47)*12+MONTH('Реестр СИ'!J47))),MAX(1,'Реестр СИ'!H47))=0),DAY('Реестр СИ'!J47),""))</f>
        <v/>
      </c>
      <c r="L47" s="28">
        <f>IF(OR('Реестр СИ'!J47="",'Реестр СИ'!G47="Выведено из эксплуатации"),"",IF(AND(((Год*12+7)-(YEAR('Реестр СИ'!J47)*12+MONTH('Реестр СИ'!J47)))&gt;=0,MOD(((Год*12+7)-(YEAR('Реестр СИ'!J47)*12+MONTH('Реестр СИ'!J47))),MAX(1,'Реестр СИ'!H47))=0),DAY('Реестр СИ'!J47),""))</f>
        <v/>
      </c>
      <c r="M47" s="28">
        <f>IF(OR('Реестр СИ'!J47="",'Реестр СИ'!G47="Выведено из эксплуатации"),"",IF(AND(((Год*12+8)-(YEAR('Реестр СИ'!J47)*12+MONTH('Реестр СИ'!J47)))&gt;=0,MOD(((Год*12+8)-(YEAR('Реестр СИ'!J47)*12+MONTH('Реестр СИ'!J47))),MAX(1,'Реестр СИ'!H47))=0),DAY('Реестр СИ'!J47),""))</f>
        <v/>
      </c>
      <c r="N47" s="28">
        <f>IF(OR('Реестр СИ'!J47="",'Реестр СИ'!G47="Выведено из эксплуатации"),"",IF(AND(((Год*12+9)-(YEAR('Реестр СИ'!J47)*12+MONTH('Реестр СИ'!J47)))&gt;=0,MOD(((Год*12+9)-(YEAR('Реестр СИ'!J47)*12+MONTH('Реестр СИ'!J47))),MAX(1,'Реестр СИ'!H47))=0),DAY('Реестр СИ'!J47),""))</f>
        <v/>
      </c>
      <c r="O47" s="28">
        <f>IF(OR('Реестр СИ'!J47="",'Реестр СИ'!G47="Выведено из эксплуатации"),"",IF(AND(((Год*12+10)-(YEAR('Реестр СИ'!J47)*12+MONTH('Реестр СИ'!J47)))&gt;=0,MOD(((Год*12+10)-(YEAR('Реестр СИ'!J47)*12+MONTH('Реестр СИ'!J47))),MAX(1,'Реестр СИ'!H47))=0),DAY('Реестр СИ'!J47),""))</f>
        <v/>
      </c>
      <c r="P47" s="28">
        <f>IF(OR('Реестр СИ'!J47="",'Реестр СИ'!G47="Выведено из эксплуатации"),"",IF(AND(((Год*12+11)-(YEAR('Реестр СИ'!J47)*12+MONTH('Реестр СИ'!J47)))&gt;=0,MOD(((Год*12+11)-(YEAR('Реестр СИ'!J47)*12+MONTH('Реестр СИ'!J47))),MAX(1,'Реестр СИ'!H47))=0),DAY('Реестр СИ'!J47),""))</f>
        <v/>
      </c>
      <c r="Q47" s="28">
        <f>IF(OR('Реестр СИ'!J47="",'Реестр СИ'!G47="Выведено из эксплуатации"),"",IF(AND(((Год*12+12)-(YEAR('Реестр СИ'!J47)*12+MONTH('Реестр СИ'!J47)))&gt;=0,MOD(((Год*12+12)-(YEAR('Реестр СИ'!J47)*12+MONTH('Реестр СИ'!J47))),MAX(1,'Реестр СИ'!H47))=0),DAY('Реестр СИ'!J47),""))</f>
        <v/>
      </c>
      <c r="R47" s="29">
        <f>IF('Реестр СИ'!B47="","",COUNT(F47:Q47)*N('Реестр СИ'!N47))</f>
        <v/>
      </c>
    </row>
    <row r="48">
      <c r="A48" s="26">
        <f>IF('Реестр СИ'!B48="","",'Реестр СИ'!A48)</f>
        <v/>
      </c>
      <c r="B48" s="27">
        <f>IF('Реестр СИ'!B48="","",'Реестр СИ'!B48)</f>
        <v/>
      </c>
      <c r="C48" s="26">
        <f>IF('Реестр СИ'!B48="","",'Реестр СИ'!C48)</f>
        <v/>
      </c>
      <c r="D48" s="26">
        <f>IF('Реестр СИ'!B48="","",'Реестр СИ'!E48)</f>
        <v/>
      </c>
      <c r="E48" s="26">
        <f>IF('Реестр СИ'!B48="","",'Реестр СИ'!H48)</f>
        <v/>
      </c>
      <c r="F48" s="28">
        <f>IF(OR('Реестр СИ'!J48="",'Реестр СИ'!G48="Выведено из эксплуатации"),"",IF(AND(((Год*12+1)-(YEAR('Реестр СИ'!J48)*12+MONTH('Реестр СИ'!J48)))&gt;=0,MOD(((Год*12+1)-(YEAR('Реестр СИ'!J48)*12+MONTH('Реестр СИ'!J48))),MAX(1,'Реестр СИ'!H48))=0),DAY('Реестр СИ'!J48),""))</f>
        <v/>
      </c>
      <c r="G48" s="28">
        <f>IF(OR('Реестр СИ'!J48="",'Реестр СИ'!G48="Выведено из эксплуатации"),"",IF(AND(((Год*12+2)-(YEAR('Реестр СИ'!J48)*12+MONTH('Реестр СИ'!J48)))&gt;=0,MOD(((Год*12+2)-(YEAR('Реестр СИ'!J48)*12+MONTH('Реестр СИ'!J48))),MAX(1,'Реестр СИ'!H48))=0),DAY('Реестр СИ'!J48),""))</f>
        <v/>
      </c>
      <c r="H48" s="28">
        <f>IF(OR('Реестр СИ'!J48="",'Реестр СИ'!G48="Выведено из эксплуатации"),"",IF(AND(((Год*12+3)-(YEAR('Реестр СИ'!J48)*12+MONTH('Реестр СИ'!J48)))&gt;=0,MOD(((Год*12+3)-(YEAR('Реестр СИ'!J48)*12+MONTH('Реестр СИ'!J48))),MAX(1,'Реестр СИ'!H48))=0),DAY('Реестр СИ'!J48),""))</f>
        <v/>
      </c>
      <c r="I48" s="28">
        <f>IF(OR('Реестр СИ'!J48="",'Реестр СИ'!G48="Выведено из эксплуатации"),"",IF(AND(((Год*12+4)-(YEAR('Реестр СИ'!J48)*12+MONTH('Реестр СИ'!J48)))&gt;=0,MOD(((Год*12+4)-(YEAR('Реестр СИ'!J48)*12+MONTH('Реестр СИ'!J48))),MAX(1,'Реестр СИ'!H48))=0),DAY('Реестр СИ'!J48),""))</f>
        <v/>
      </c>
      <c r="J48" s="28">
        <f>IF(OR('Реестр СИ'!J48="",'Реестр СИ'!G48="Выведено из эксплуатации"),"",IF(AND(((Год*12+5)-(YEAR('Реестр СИ'!J48)*12+MONTH('Реестр СИ'!J48)))&gt;=0,MOD(((Год*12+5)-(YEAR('Реестр СИ'!J48)*12+MONTH('Реестр СИ'!J48))),MAX(1,'Реестр СИ'!H48))=0),DAY('Реестр СИ'!J48),""))</f>
        <v/>
      </c>
      <c r="K48" s="28">
        <f>IF(OR('Реестр СИ'!J48="",'Реестр СИ'!G48="Выведено из эксплуатации"),"",IF(AND(((Год*12+6)-(YEAR('Реестр СИ'!J48)*12+MONTH('Реестр СИ'!J48)))&gt;=0,MOD(((Год*12+6)-(YEAR('Реестр СИ'!J48)*12+MONTH('Реестр СИ'!J48))),MAX(1,'Реестр СИ'!H48))=0),DAY('Реестр СИ'!J48),""))</f>
        <v/>
      </c>
      <c r="L48" s="28">
        <f>IF(OR('Реестр СИ'!J48="",'Реестр СИ'!G48="Выведено из эксплуатации"),"",IF(AND(((Год*12+7)-(YEAR('Реестр СИ'!J48)*12+MONTH('Реестр СИ'!J48)))&gt;=0,MOD(((Год*12+7)-(YEAR('Реестр СИ'!J48)*12+MONTH('Реестр СИ'!J48))),MAX(1,'Реестр СИ'!H48))=0),DAY('Реестр СИ'!J48),""))</f>
        <v/>
      </c>
      <c r="M48" s="28">
        <f>IF(OR('Реестр СИ'!J48="",'Реестр СИ'!G48="Выведено из эксплуатации"),"",IF(AND(((Год*12+8)-(YEAR('Реестр СИ'!J48)*12+MONTH('Реестр СИ'!J48)))&gt;=0,MOD(((Год*12+8)-(YEAR('Реестр СИ'!J48)*12+MONTH('Реестр СИ'!J48))),MAX(1,'Реестр СИ'!H48))=0),DAY('Реестр СИ'!J48),""))</f>
        <v/>
      </c>
      <c r="N48" s="28">
        <f>IF(OR('Реестр СИ'!J48="",'Реестр СИ'!G48="Выведено из эксплуатации"),"",IF(AND(((Год*12+9)-(YEAR('Реестр СИ'!J48)*12+MONTH('Реестр СИ'!J48)))&gt;=0,MOD(((Год*12+9)-(YEAR('Реестр СИ'!J48)*12+MONTH('Реестр СИ'!J48))),MAX(1,'Реестр СИ'!H48))=0),DAY('Реестр СИ'!J48),""))</f>
        <v/>
      </c>
      <c r="O48" s="28">
        <f>IF(OR('Реестр СИ'!J48="",'Реестр СИ'!G48="Выведено из эксплуатации"),"",IF(AND(((Год*12+10)-(YEAR('Реестр СИ'!J48)*12+MONTH('Реестр СИ'!J48)))&gt;=0,MOD(((Год*12+10)-(YEAR('Реестр СИ'!J48)*12+MONTH('Реестр СИ'!J48))),MAX(1,'Реестр СИ'!H48))=0),DAY('Реестр СИ'!J48),""))</f>
        <v/>
      </c>
      <c r="P48" s="28">
        <f>IF(OR('Реестр СИ'!J48="",'Реестр СИ'!G48="Выведено из эксплуатации"),"",IF(AND(((Год*12+11)-(YEAR('Реестр СИ'!J48)*12+MONTH('Реестр СИ'!J48)))&gt;=0,MOD(((Год*12+11)-(YEAR('Реестр СИ'!J48)*12+MONTH('Реестр СИ'!J48))),MAX(1,'Реестр СИ'!H48))=0),DAY('Реестр СИ'!J48),""))</f>
        <v/>
      </c>
      <c r="Q48" s="28">
        <f>IF(OR('Реестр СИ'!J48="",'Реестр СИ'!G48="Выведено из эксплуатации"),"",IF(AND(((Год*12+12)-(YEAR('Реестр СИ'!J48)*12+MONTH('Реестр СИ'!J48)))&gt;=0,MOD(((Год*12+12)-(YEAR('Реестр СИ'!J48)*12+MONTH('Реестр СИ'!J48))),MAX(1,'Реестр СИ'!H48))=0),DAY('Реестр СИ'!J48),""))</f>
        <v/>
      </c>
      <c r="R48" s="29">
        <f>IF('Реестр СИ'!B48="","",COUNT(F48:Q48)*N('Реестр СИ'!N48))</f>
        <v/>
      </c>
    </row>
    <row r="49">
      <c r="A49" s="26">
        <f>IF('Реестр СИ'!B49="","",'Реестр СИ'!A49)</f>
        <v/>
      </c>
      <c r="B49" s="27">
        <f>IF('Реестр СИ'!B49="","",'Реестр СИ'!B49)</f>
        <v/>
      </c>
      <c r="C49" s="26">
        <f>IF('Реестр СИ'!B49="","",'Реестр СИ'!C49)</f>
        <v/>
      </c>
      <c r="D49" s="26">
        <f>IF('Реестр СИ'!B49="","",'Реестр СИ'!E49)</f>
        <v/>
      </c>
      <c r="E49" s="26">
        <f>IF('Реестр СИ'!B49="","",'Реестр СИ'!H49)</f>
        <v/>
      </c>
      <c r="F49" s="28">
        <f>IF(OR('Реестр СИ'!J49="",'Реестр СИ'!G49="Выведено из эксплуатации"),"",IF(AND(((Год*12+1)-(YEAR('Реестр СИ'!J49)*12+MONTH('Реестр СИ'!J49)))&gt;=0,MOD(((Год*12+1)-(YEAR('Реестр СИ'!J49)*12+MONTH('Реестр СИ'!J49))),MAX(1,'Реестр СИ'!H49))=0),DAY('Реестр СИ'!J49),""))</f>
        <v/>
      </c>
      <c r="G49" s="28">
        <f>IF(OR('Реестр СИ'!J49="",'Реестр СИ'!G49="Выведено из эксплуатации"),"",IF(AND(((Год*12+2)-(YEAR('Реестр СИ'!J49)*12+MONTH('Реестр СИ'!J49)))&gt;=0,MOD(((Год*12+2)-(YEAR('Реестр СИ'!J49)*12+MONTH('Реестр СИ'!J49))),MAX(1,'Реестр СИ'!H49))=0),DAY('Реестр СИ'!J49),""))</f>
        <v/>
      </c>
      <c r="H49" s="28">
        <f>IF(OR('Реестр СИ'!J49="",'Реестр СИ'!G49="Выведено из эксплуатации"),"",IF(AND(((Год*12+3)-(YEAR('Реестр СИ'!J49)*12+MONTH('Реестр СИ'!J49)))&gt;=0,MOD(((Год*12+3)-(YEAR('Реестр СИ'!J49)*12+MONTH('Реестр СИ'!J49))),MAX(1,'Реестр СИ'!H49))=0),DAY('Реестр СИ'!J49),""))</f>
        <v/>
      </c>
      <c r="I49" s="28">
        <f>IF(OR('Реестр СИ'!J49="",'Реестр СИ'!G49="Выведено из эксплуатации"),"",IF(AND(((Год*12+4)-(YEAR('Реестр СИ'!J49)*12+MONTH('Реестр СИ'!J49)))&gt;=0,MOD(((Год*12+4)-(YEAR('Реестр СИ'!J49)*12+MONTH('Реестр СИ'!J49))),MAX(1,'Реестр СИ'!H49))=0),DAY('Реестр СИ'!J49),""))</f>
        <v/>
      </c>
      <c r="J49" s="28">
        <f>IF(OR('Реестр СИ'!J49="",'Реестр СИ'!G49="Выведено из эксплуатации"),"",IF(AND(((Год*12+5)-(YEAR('Реестр СИ'!J49)*12+MONTH('Реестр СИ'!J49)))&gt;=0,MOD(((Год*12+5)-(YEAR('Реестр СИ'!J49)*12+MONTH('Реестр СИ'!J49))),MAX(1,'Реестр СИ'!H49))=0),DAY('Реестр СИ'!J49),""))</f>
        <v/>
      </c>
      <c r="K49" s="28">
        <f>IF(OR('Реестр СИ'!J49="",'Реестр СИ'!G49="Выведено из эксплуатации"),"",IF(AND(((Год*12+6)-(YEAR('Реестр СИ'!J49)*12+MONTH('Реестр СИ'!J49)))&gt;=0,MOD(((Год*12+6)-(YEAR('Реестр СИ'!J49)*12+MONTH('Реестр СИ'!J49))),MAX(1,'Реестр СИ'!H49))=0),DAY('Реестр СИ'!J49),""))</f>
        <v/>
      </c>
      <c r="L49" s="28">
        <f>IF(OR('Реестр СИ'!J49="",'Реестр СИ'!G49="Выведено из эксплуатации"),"",IF(AND(((Год*12+7)-(YEAR('Реестр СИ'!J49)*12+MONTH('Реестр СИ'!J49)))&gt;=0,MOD(((Год*12+7)-(YEAR('Реестр СИ'!J49)*12+MONTH('Реестр СИ'!J49))),MAX(1,'Реестр СИ'!H49))=0),DAY('Реестр СИ'!J49),""))</f>
        <v/>
      </c>
      <c r="M49" s="28">
        <f>IF(OR('Реестр СИ'!J49="",'Реестр СИ'!G49="Выведено из эксплуатации"),"",IF(AND(((Год*12+8)-(YEAR('Реестр СИ'!J49)*12+MONTH('Реестр СИ'!J49)))&gt;=0,MOD(((Год*12+8)-(YEAR('Реестр СИ'!J49)*12+MONTH('Реестр СИ'!J49))),MAX(1,'Реестр СИ'!H49))=0),DAY('Реестр СИ'!J49),""))</f>
        <v/>
      </c>
      <c r="N49" s="28">
        <f>IF(OR('Реестр СИ'!J49="",'Реестр СИ'!G49="Выведено из эксплуатации"),"",IF(AND(((Год*12+9)-(YEAR('Реестр СИ'!J49)*12+MONTH('Реестр СИ'!J49)))&gt;=0,MOD(((Год*12+9)-(YEAR('Реестр СИ'!J49)*12+MONTH('Реестр СИ'!J49))),MAX(1,'Реестр СИ'!H49))=0),DAY('Реестр СИ'!J49),""))</f>
        <v/>
      </c>
      <c r="O49" s="28">
        <f>IF(OR('Реестр СИ'!J49="",'Реестр СИ'!G49="Выведено из эксплуатации"),"",IF(AND(((Год*12+10)-(YEAR('Реестр СИ'!J49)*12+MONTH('Реестр СИ'!J49)))&gt;=0,MOD(((Год*12+10)-(YEAR('Реестр СИ'!J49)*12+MONTH('Реестр СИ'!J49))),MAX(1,'Реестр СИ'!H49))=0),DAY('Реестр СИ'!J49),""))</f>
        <v/>
      </c>
      <c r="P49" s="28">
        <f>IF(OR('Реестр СИ'!J49="",'Реестр СИ'!G49="Выведено из эксплуатации"),"",IF(AND(((Год*12+11)-(YEAR('Реестр СИ'!J49)*12+MONTH('Реестр СИ'!J49)))&gt;=0,MOD(((Год*12+11)-(YEAR('Реестр СИ'!J49)*12+MONTH('Реестр СИ'!J49))),MAX(1,'Реестр СИ'!H49))=0),DAY('Реестр СИ'!J49),""))</f>
        <v/>
      </c>
      <c r="Q49" s="28">
        <f>IF(OR('Реестр СИ'!J49="",'Реестр СИ'!G49="Выведено из эксплуатации"),"",IF(AND(((Год*12+12)-(YEAR('Реестр СИ'!J49)*12+MONTH('Реестр СИ'!J49)))&gt;=0,MOD(((Год*12+12)-(YEAR('Реестр СИ'!J49)*12+MONTH('Реестр СИ'!J49))),MAX(1,'Реестр СИ'!H49))=0),DAY('Реестр СИ'!J49),""))</f>
        <v/>
      </c>
      <c r="R49" s="29">
        <f>IF('Реестр СИ'!B49="","",COUNT(F49:Q49)*N('Реестр СИ'!N49))</f>
        <v/>
      </c>
    </row>
    <row r="50">
      <c r="A50" s="26">
        <f>IF('Реестр СИ'!B50="","",'Реестр СИ'!A50)</f>
        <v/>
      </c>
      <c r="B50" s="27">
        <f>IF('Реестр СИ'!B50="","",'Реестр СИ'!B50)</f>
        <v/>
      </c>
      <c r="C50" s="26">
        <f>IF('Реестр СИ'!B50="","",'Реестр СИ'!C50)</f>
        <v/>
      </c>
      <c r="D50" s="26">
        <f>IF('Реестр СИ'!B50="","",'Реестр СИ'!E50)</f>
        <v/>
      </c>
      <c r="E50" s="26">
        <f>IF('Реестр СИ'!B50="","",'Реестр СИ'!H50)</f>
        <v/>
      </c>
      <c r="F50" s="28">
        <f>IF(OR('Реестр СИ'!J50="",'Реестр СИ'!G50="Выведено из эксплуатации"),"",IF(AND(((Год*12+1)-(YEAR('Реестр СИ'!J50)*12+MONTH('Реестр СИ'!J50)))&gt;=0,MOD(((Год*12+1)-(YEAR('Реестр СИ'!J50)*12+MONTH('Реестр СИ'!J50))),MAX(1,'Реестр СИ'!H50))=0),DAY('Реестр СИ'!J50),""))</f>
        <v/>
      </c>
      <c r="G50" s="28">
        <f>IF(OR('Реестр СИ'!J50="",'Реестр СИ'!G50="Выведено из эксплуатации"),"",IF(AND(((Год*12+2)-(YEAR('Реестр СИ'!J50)*12+MONTH('Реестр СИ'!J50)))&gt;=0,MOD(((Год*12+2)-(YEAR('Реестр СИ'!J50)*12+MONTH('Реестр СИ'!J50))),MAX(1,'Реестр СИ'!H50))=0),DAY('Реестр СИ'!J50),""))</f>
        <v/>
      </c>
      <c r="H50" s="28">
        <f>IF(OR('Реестр СИ'!J50="",'Реестр СИ'!G50="Выведено из эксплуатации"),"",IF(AND(((Год*12+3)-(YEAR('Реестр СИ'!J50)*12+MONTH('Реестр СИ'!J50)))&gt;=0,MOD(((Год*12+3)-(YEAR('Реестр СИ'!J50)*12+MONTH('Реестр СИ'!J50))),MAX(1,'Реестр СИ'!H50))=0),DAY('Реестр СИ'!J50),""))</f>
        <v/>
      </c>
      <c r="I50" s="28">
        <f>IF(OR('Реестр СИ'!J50="",'Реестр СИ'!G50="Выведено из эксплуатации"),"",IF(AND(((Год*12+4)-(YEAR('Реестр СИ'!J50)*12+MONTH('Реестр СИ'!J50)))&gt;=0,MOD(((Год*12+4)-(YEAR('Реестр СИ'!J50)*12+MONTH('Реестр СИ'!J50))),MAX(1,'Реестр СИ'!H50))=0),DAY('Реестр СИ'!J50),""))</f>
        <v/>
      </c>
      <c r="J50" s="28">
        <f>IF(OR('Реестр СИ'!J50="",'Реестр СИ'!G50="Выведено из эксплуатации"),"",IF(AND(((Год*12+5)-(YEAR('Реестр СИ'!J50)*12+MONTH('Реестр СИ'!J50)))&gt;=0,MOD(((Год*12+5)-(YEAR('Реестр СИ'!J50)*12+MONTH('Реестр СИ'!J50))),MAX(1,'Реестр СИ'!H50))=0),DAY('Реестр СИ'!J50),""))</f>
        <v/>
      </c>
      <c r="K50" s="28">
        <f>IF(OR('Реестр СИ'!J50="",'Реестр СИ'!G50="Выведено из эксплуатации"),"",IF(AND(((Год*12+6)-(YEAR('Реестр СИ'!J50)*12+MONTH('Реестр СИ'!J50)))&gt;=0,MOD(((Год*12+6)-(YEAR('Реестр СИ'!J50)*12+MONTH('Реестр СИ'!J50))),MAX(1,'Реестр СИ'!H50))=0),DAY('Реестр СИ'!J50),""))</f>
        <v/>
      </c>
      <c r="L50" s="28">
        <f>IF(OR('Реестр СИ'!J50="",'Реестр СИ'!G50="Выведено из эксплуатации"),"",IF(AND(((Год*12+7)-(YEAR('Реестр СИ'!J50)*12+MONTH('Реестр СИ'!J50)))&gt;=0,MOD(((Год*12+7)-(YEAR('Реестр СИ'!J50)*12+MONTH('Реестр СИ'!J50))),MAX(1,'Реестр СИ'!H50))=0),DAY('Реестр СИ'!J50),""))</f>
        <v/>
      </c>
      <c r="M50" s="28">
        <f>IF(OR('Реестр СИ'!J50="",'Реестр СИ'!G50="Выведено из эксплуатации"),"",IF(AND(((Год*12+8)-(YEAR('Реестр СИ'!J50)*12+MONTH('Реестр СИ'!J50)))&gt;=0,MOD(((Год*12+8)-(YEAR('Реестр СИ'!J50)*12+MONTH('Реестр СИ'!J50))),MAX(1,'Реестр СИ'!H50))=0),DAY('Реестр СИ'!J50),""))</f>
        <v/>
      </c>
      <c r="N50" s="28">
        <f>IF(OR('Реестр СИ'!J50="",'Реестр СИ'!G50="Выведено из эксплуатации"),"",IF(AND(((Год*12+9)-(YEAR('Реестр СИ'!J50)*12+MONTH('Реестр СИ'!J50)))&gt;=0,MOD(((Год*12+9)-(YEAR('Реестр СИ'!J50)*12+MONTH('Реестр СИ'!J50))),MAX(1,'Реестр СИ'!H50))=0),DAY('Реестр СИ'!J50),""))</f>
        <v/>
      </c>
      <c r="O50" s="28">
        <f>IF(OR('Реестр СИ'!J50="",'Реестр СИ'!G50="Выведено из эксплуатации"),"",IF(AND(((Год*12+10)-(YEAR('Реестр СИ'!J50)*12+MONTH('Реестр СИ'!J50)))&gt;=0,MOD(((Год*12+10)-(YEAR('Реестр СИ'!J50)*12+MONTH('Реестр СИ'!J50))),MAX(1,'Реестр СИ'!H50))=0),DAY('Реестр СИ'!J50),""))</f>
        <v/>
      </c>
      <c r="P50" s="28">
        <f>IF(OR('Реестр СИ'!J50="",'Реестр СИ'!G50="Выведено из эксплуатации"),"",IF(AND(((Год*12+11)-(YEAR('Реестр СИ'!J50)*12+MONTH('Реестр СИ'!J50)))&gt;=0,MOD(((Год*12+11)-(YEAR('Реестр СИ'!J50)*12+MONTH('Реестр СИ'!J50))),MAX(1,'Реестр СИ'!H50))=0),DAY('Реестр СИ'!J50),""))</f>
        <v/>
      </c>
      <c r="Q50" s="28">
        <f>IF(OR('Реестр СИ'!J50="",'Реестр СИ'!G50="Выведено из эксплуатации"),"",IF(AND(((Год*12+12)-(YEAR('Реестр СИ'!J50)*12+MONTH('Реестр СИ'!J50)))&gt;=0,MOD(((Год*12+12)-(YEAR('Реестр СИ'!J50)*12+MONTH('Реестр СИ'!J50))),MAX(1,'Реестр СИ'!H50))=0),DAY('Реестр СИ'!J50),""))</f>
        <v/>
      </c>
      <c r="R50" s="29">
        <f>IF('Реестр СИ'!B50="","",COUNT(F50:Q50)*N('Реестр СИ'!N50))</f>
        <v/>
      </c>
    </row>
    <row r="51">
      <c r="A51" s="26">
        <f>IF('Реестр СИ'!B51="","",'Реестр СИ'!A51)</f>
        <v/>
      </c>
      <c r="B51" s="27">
        <f>IF('Реестр СИ'!B51="","",'Реестр СИ'!B51)</f>
        <v/>
      </c>
      <c r="C51" s="26">
        <f>IF('Реестр СИ'!B51="","",'Реестр СИ'!C51)</f>
        <v/>
      </c>
      <c r="D51" s="26">
        <f>IF('Реестр СИ'!B51="","",'Реестр СИ'!E51)</f>
        <v/>
      </c>
      <c r="E51" s="26">
        <f>IF('Реестр СИ'!B51="","",'Реестр СИ'!H51)</f>
        <v/>
      </c>
      <c r="F51" s="28">
        <f>IF(OR('Реестр СИ'!J51="",'Реестр СИ'!G51="Выведено из эксплуатации"),"",IF(AND(((Год*12+1)-(YEAR('Реестр СИ'!J51)*12+MONTH('Реестр СИ'!J51)))&gt;=0,MOD(((Год*12+1)-(YEAR('Реестр СИ'!J51)*12+MONTH('Реестр СИ'!J51))),MAX(1,'Реестр СИ'!H51))=0),DAY('Реестр СИ'!J51),""))</f>
        <v/>
      </c>
      <c r="G51" s="28">
        <f>IF(OR('Реестр СИ'!J51="",'Реестр СИ'!G51="Выведено из эксплуатации"),"",IF(AND(((Год*12+2)-(YEAR('Реестр СИ'!J51)*12+MONTH('Реестр СИ'!J51)))&gt;=0,MOD(((Год*12+2)-(YEAR('Реестр СИ'!J51)*12+MONTH('Реестр СИ'!J51))),MAX(1,'Реестр СИ'!H51))=0),DAY('Реестр СИ'!J51),""))</f>
        <v/>
      </c>
      <c r="H51" s="28">
        <f>IF(OR('Реестр СИ'!J51="",'Реестр СИ'!G51="Выведено из эксплуатации"),"",IF(AND(((Год*12+3)-(YEAR('Реестр СИ'!J51)*12+MONTH('Реестр СИ'!J51)))&gt;=0,MOD(((Год*12+3)-(YEAR('Реестр СИ'!J51)*12+MONTH('Реестр СИ'!J51))),MAX(1,'Реестр СИ'!H51))=0),DAY('Реестр СИ'!J51),""))</f>
        <v/>
      </c>
      <c r="I51" s="28">
        <f>IF(OR('Реестр СИ'!J51="",'Реестр СИ'!G51="Выведено из эксплуатации"),"",IF(AND(((Год*12+4)-(YEAR('Реестр СИ'!J51)*12+MONTH('Реестр СИ'!J51)))&gt;=0,MOD(((Год*12+4)-(YEAR('Реестр СИ'!J51)*12+MONTH('Реестр СИ'!J51))),MAX(1,'Реестр СИ'!H51))=0),DAY('Реестр СИ'!J51),""))</f>
        <v/>
      </c>
      <c r="J51" s="28">
        <f>IF(OR('Реестр СИ'!J51="",'Реестр СИ'!G51="Выведено из эксплуатации"),"",IF(AND(((Год*12+5)-(YEAR('Реестр СИ'!J51)*12+MONTH('Реестр СИ'!J51)))&gt;=0,MOD(((Год*12+5)-(YEAR('Реестр СИ'!J51)*12+MONTH('Реестр СИ'!J51))),MAX(1,'Реестр СИ'!H51))=0),DAY('Реестр СИ'!J51),""))</f>
        <v/>
      </c>
      <c r="K51" s="28">
        <f>IF(OR('Реестр СИ'!J51="",'Реестр СИ'!G51="Выведено из эксплуатации"),"",IF(AND(((Год*12+6)-(YEAR('Реестр СИ'!J51)*12+MONTH('Реестр СИ'!J51)))&gt;=0,MOD(((Год*12+6)-(YEAR('Реестр СИ'!J51)*12+MONTH('Реестр СИ'!J51))),MAX(1,'Реестр СИ'!H51))=0),DAY('Реестр СИ'!J51),""))</f>
        <v/>
      </c>
      <c r="L51" s="28">
        <f>IF(OR('Реестр СИ'!J51="",'Реестр СИ'!G51="Выведено из эксплуатации"),"",IF(AND(((Год*12+7)-(YEAR('Реестр СИ'!J51)*12+MONTH('Реестр СИ'!J51)))&gt;=0,MOD(((Год*12+7)-(YEAR('Реестр СИ'!J51)*12+MONTH('Реестр СИ'!J51))),MAX(1,'Реестр СИ'!H51))=0),DAY('Реестр СИ'!J51),""))</f>
        <v/>
      </c>
      <c r="M51" s="28">
        <f>IF(OR('Реестр СИ'!J51="",'Реестр СИ'!G51="Выведено из эксплуатации"),"",IF(AND(((Год*12+8)-(YEAR('Реестр СИ'!J51)*12+MONTH('Реестр СИ'!J51)))&gt;=0,MOD(((Год*12+8)-(YEAR('Реестр СИ'!J51)*12+MONTH('Реестр СИ'!J51))),MAX(1,'Реестр СИ'!H51))=0),DAY('Реестр СИ'!J51),""))</f>
        <v/>
      </c>
      <c r="N51" s="28">
        <f>IF(OR('Реестр СИ'!J51="",'Реестр СИ'!G51="Выведено из эксплуатации"),"",IF(AND(((Год*12+9)-(YEAR('Реестр СИ'!J51)*12+MONTH('Реестр СИ'!J51)))&gt;=0,MOD(((Год*12+9)-(YEAR('Реестр СИ'!J51)*12+MONTH('Реестр СИ'!J51))),MAX(1,'Реестр СИ'!H51))=0),DAY('Реестр СИ'!J51),""))</f>
        <v/>
      </c>
      <c r="O51" s="28">
        <f>IF(OR('Реестр СИ'!J51="",'Реестр СИ'!G51="Выведено из эксплуатации"),"",IF(AND(((Год*12+10)-(YEAR('Реестр СИ'!J51)*12+MONTH('Реестр СИ'!J51)))&gt;=0,MOD(((Год*12+10)-(YEAR('Реестр СИ'!J51)*12+MONTH('Реестр СИ'!J51))),MAX(1,'Реестр СИ'!H51))=0),DAY('Реестр СИ'!J51),""))</f>
        <v/>
      </c>
      <c r="P51" s="28">
        <f>IF(OR('Реестр СИ'!J51="",'Реестр СИ'!G51="Выведено из эксплуатации"),"",IF(AND(((Год*12+11)-(YEAR('Реестр СИ'!J51)*12+MONTH('Реестр СИ'!J51)))&gt;=0,MOD(((Год*12+11)-(YEAR('Реестр СИ'!J51)*12+MONTH('Реестр СИ'!J51))),MAX(1,'Реестр СИ'!H51))=0),DAY('Реестр СИ'!J51),""))</f>
        <v/>
      </c>
      <c r="Q51" s="28">
        <f>IF(OR('Реестр СИ'!J51="",'Реестр СИ'!G51="Выведено из эксплуатации"),"",IF(AND(((Год*12+12)-(YEAR('Реестр СИ'!J51)*12+MONTH('Реестр СИ'!J51)))&gt;=0,MOD(((Год*12+12)-(YEAR('Реестр СИ'!J51)*12+MONTH('Реестр СИ'!J51))),MAX(1,'Реестр СИ'!H51))=0),DAY('Реестр СИ'!J51),""))</f>
        <v/>
      </c>
      <c r="R51" s="29">
        <f>IF('Реестр СИ'!B51="","",COUNT(F51:Q51)*N('Реестр СИ'!N51))</f>
        <v/>
      </c>
    </row>
    <row r="52">
      <c r="A52" s="26">
        <f>IF('Реестр СИ'!B52="","",'Реестр СИ'!A52)</f>
        <v/>
      </c>
      <c r="B52" s="27">
        <f>IF('Реестр СИ'!B52="","",'Реестр СИ'!B52)</f>
        <v/>
      </c>
      <c r="C52" s="26">
        <f>IF('Реестр СИ'!B52="","",'Реестр СИ'!C52)</f>
        <v/>
      </c>
      <c r="D52" s="26">
        <f>IF('Реестр СИ'!B52="","",'Реестр СИ'!E52)</f>
        <v/>
      </c>
      <c r="E52" s="26">
        <f>IF('Реестр СИ'!B52="","",'Реестр СИ'!H52)</f>
        <v/>
      </c>
      <c r="F52" s="28">
        <f>IF(OR('Реестр СИ'!J52="",'Реестр СИ'!G52="Выведено из эксплуатации"),"",IF(AND(((Год*12+1)-(YEAR('Реестр СИ'!J52)*12+MONTH('Реестр СИ'!J52)))&gt;=0,MOD(((Год*12+1)-(YEAR('Реестр СИ'!J52)*12+MONTH('Реестр СИ'!J52))),MAX(1,'Реестр СИ'!H52))=0),DAY('Реестр СИ'!J52),""))</f>
        <v/>
      </c>
      <c r="G52" s="28">
        <f>IF(OR('Реестр СИ'!J52="",'Реестр СИ'!G52="Выведено из эксплуатации"),"",IF(AND(((Год*12+2)-(YEAR('Реестр СИ'!J52)*12+MONTH('Реестр СИ'!J52)))&gt;=0,MOD(((Год*12+2)-(YEAR('Реестр СИ'!J52)*12+MONTH('Реестр СИ'!J52))),MAX(1,'Реестр СИ'!H52))=0),DAY('Реестр СИ'!J52),""))</f>
        <v/>
      </c>
      <c r="H52" s="28">
        <f>IF(OR('Реестр СИ'!J52="",'Реестр СИ'!G52="Выведено из эксплуатации"),"",IF(AND(((Год*12+3)-(YEAR('Реестр СИ'!J52)*12+MONTH('Реестр СИ'!J52)))&gt;=0,MOD(((Год*12+3)-(YEAR('Реестр СИ'!J52)*12+MONTH('Реестр СИ'!J52))),MAX(1,'Реестр СИ'!H52))=0),DAY('Реестр СИ'!J52),""))</f>
        <v/>
      </c>
      <c r="I52" s="28">
        <f>IF(OR('Реестр СИ'!J52="",'Реестр СИ'!G52="Выведено из эксплуатации"),"",IF(AND(((Год*12+4)-(YEAR('Реестр СИ'!J52)*12+MONTH('Реестр СИ'!J52)))&gt;=0,MOD(((Год*12+4)-(YEAR('Реестр СИ'!J52)*12+MONTH('Реестр СИ'!J52))),MAX(1,'Реестр СИ'!H52))=0),DAY('Реестр СИ'!J52),""))</f>
        <v/>
      </c>
      <c r="J52" s="28">
        <f>IF(OR('Реестр СИ'!J52="",'Реестр СИ'!G52="Выведено из эксплуатации"),"",IF(AND(((Год*12+5)-(YEAR('Реестр СИ'!J52)*12+MONTH('Реестр СИ'!J52)))&gt;=0,MOD(((Год*12+5)-(YEAR('Реестр СИ'!J52)*12+MONTH('Реестр СИ'!J52))),MAX(1,'Реестр СИ'!H52))=0),DAY('Реестр СИ'!J52),""))</f>
        <v/>
      </c>
      <c r="K52" s="28">
        <f>IF(OR('Реестр СИ'!J52="",'Реестр СИ'!G52="Выведено из эксплуатации"),"",IF(AND(((Год*12+6)-(YEAR('Реестр СИ'!J52)*12+MONTH('Реестр СИ'!J52)))&gt;=0,MOD(((Год*12+6)-(YEAR('Реестр СИ'!J52)*12+MONTH('Реестр СИ'!J52))),MAX(1,'Реестр СИ'!H52))=0),DAY('Реестр СИ'!J52),""))</f>
        <v/>
      </c>
      <c r="L52" s="28">
        <f>IF(OR('Реестр СИ'!J52="",'Реестр СИ'!G52="Выведено из эксплуатации"),"",IF(AND(((Год*12+7)-(YEAR('Реестр СИ'!J52)*12+MONTH('Реестр СИ'!J52)))&gt;=0,MOD(((Год*12+7)-(YEAR('Реестр СИ'!J52)*12+MONTH('Реестр СИ'!J52))),MAX(1,'Реестр СИ'!H52))=0),DAY('Реестр СИ'!J52),""))</f>
        <v/>
      </c>
      <c r="M52" s="28">
        <f>IF(OR('Реестр СИ'!J52="",'Реестр СИ'!G52="Выведено из эксплуатации"),"",IF(AND(((Год*12+8)-(YEAR('Реестр СИ'!J52)*12+MONTH('Реестр СИ'!J52)))&gt;=0,MOD(((Год*12+8)-(YEAR('Реестр СИ'!J52)*12+MONTH('Реестр СИ'!J52))),MAX(1,'Реестр СИ'!H52))=0),DAY('Реестр СИ'!J52),""))</f>
        <v/>
      </c>
      <c r="N52" s="28">
        <f>IF(OR('Реестр СИ'!J52="",'Реестр СИ'!G52="Выведено из эксплуатации"),"",IF(AND(((Год*12+9)-(YEAR('Реестр СИ'!J52)*12+MONTH('Реестр СИ'!J52)))&gt;=0,MOD(((Год*12+9)-(YEAR('Реестр СИ'!J52)*12+MONTH('Реестр СИ'!J52))),MAX(1,'Реестр СИ'!H52))=0),DAY('Реестр СИ'!J52),""))</f>
        <v/>
      </c>
      <c r="O52" s="28">
        <f>IF(OR('Реестр СИ'!J52="",'Реестр СИ'!G52="Выведено из эксплуатации"),"",IF(AND(((Год*12+10)-(YEAR('Реестр СИ'!J52)*12+MONTH('Реестр СИ'!J52)))&gt;=0,MOD(((Год*12+10)-(YEAR('Реестр СИ'!J52)*12+MONTH('Реестр СИ'!J52))),MAX(1,'Реестр СИ'!H52))=0),DAY('Реестр СИ'!J52),""))</f>
        <v/>
      </c>
      <c r="P52" s="28">
        <f>IF(OR('Реестр СИ'!J52="",'Реестр СИ'!G52="Выведено из эксплуатации"),"",IF(AND(((Год*12+11)-(YEAR('Реестр СИ'!J52)*12+MONTH('Реестр СИ'!J52)))&gt;=0,MOD(((Год*12+11)-(YEAR('Реестр СИ'!J52)*12+MONTH('Реестр СИ'!J52))),MAX(1,'Реестр СИ'!H52))=0),DAY('Реестр СИ'!J52),""))</f>
        <v/>
      </c>
      <c r="Q52" s="28">
        <f>IF(OR('Реестр СИ'!J52="",'Реестр СИ'!G52="Выведено из эксплуатации"),"",IF(AND(((Год*12+12)-(YEAR('Реестр СИ'!J52)*12+MONTH('Реестр СИ'!J52)))&gt;=0,MOD(((Год*12+12)-(YEAR('Реестр СИ'!J52)*12+MONTH('Реестр СИ'!J52))),MAX(1,'Реестр СИ'!H52))=0),DAY('Реестр СИ'!J52),""))</f>
        <v/>
      </c>
      <c r="R52" s="29">
        <f>IF('Реестр СИ'!B52="","",COUNT(F52:Q52)*N('Реестр СИ'!N52))</f>
        <v/>
      </c>
    </row>
    <row r="53">
      <c r="A53" s="26">
        <f>IF('Реестр СИ'!B53="","",'Реестр СИ'!A53)</f>
        <v/>
      </c>
      <c r="B53" s="27">
        <f>IF('Реестр СИ'!B53="","",'Реестр СИ'!B53)</f>
        <v/>
      </c>
      <c r="C53" s="26">
        <f>IF('Реестр СИ'!B53="","",'Реестр СИ'!C53)</f>
        <v/>
      </c>
      <c r="D53" s="26">
        <f>IF('Реестр СИ'!B53="","",'Реестр СИ'!E53)</f>
        <v/>
      </c>
      <c r="E53" s="26">
        <f>IF('Реестр СИ'!B53="","",'Реестр СИ'!H53)</f>
        <v/>
      </c>
      <c r="F53" s="28">
        <f>IF(OR('Реестр СИ'!J53="",'Реестр СИ'!G53="Выведено из эксплуатации"),"",IF(AND(((Год*12+1)-(YEAR('Реестр СИ'!J53)*12+MONTH('Реестр СИ'!J53)))&gt;=0,MOD(((Год*12+1)-(YEAR('Реестр СИ'!J53)*12+MONTH('Реестр СИ'!J53))),MAX(1,'Реестр СИ'!H53))=0),DAY('Реестр СИ'!J53),""))</f>
        <v/>
      </c>
      <c r="G53" s="28">
        <f>IF(OR('Реестр СИ'!J53="",'Реестр СИ'!G53="Выведено из эксплуатации"),"",IF(AND(((Год*12+2)-(YEAR('Реестр СИ'!J53)*12+MONTH('Реестр СИ'!J53)))&gt;=0,MOD(((Год*12+2)-(YEAR('Реестр СИ'!J53)*12+MONTH('Реестр СИ'!J53))),MAX(1,'Реестр СИ'!H53))=0),DAY('Реестр СИ'!J53),""))</f>
        <v/>
      </c>
      <c r="H53" s="28">
        <f>IF(OR('Реестр СИ'!J53="",'Реестр СИ'!G53="Выведено из эксплуатации"),"",IF(AND(((Год*12+3)-(YEAR('Реестр СИ'!J53)*12+MONTH('Реестр СИ'!J53)))&gt;=0,MOD(((Год*12+3)-(YEAR('Реестр СИ'!J53)*12+MONTH('Реестр СИ'!J53))),MAX(1,'Реестр СИ'!H53))=0),DAY('Реестр СИ'!J53),""))</f>
        <v/>
      </c>
      <c r="I53" s="28">
        <f>IF(OR('Реестр СИ'!J53="",'Реестр СИ'!G53="Выведено из эксплуатации"),"",IF(AND(((Год*12+4)-(YEAR('Реестр СИ'!J53)*12+MONTH('Реестр СИ'!J53)))&gt;=0,MOD(((Год*12+4)-(YEAR('Реестр СИ'!J53)*12+MONTH('Реестр СИ'!J53))),MAX(1,'Реестр СИ'!H53))=0),DAY('Реестр СИ'!J53),""))</f>
        <v/>
      </c>
      <c r="J53" s="28">
        <f>IF(OR('Реестр СИ'!J53="",'Реестр СИ'!G53="Выведено из эксплуатации"),"",IF(AND(((Год*12+5)-(YEAR('Реестр СИ'!J53)*12+MONTH('Реестр СИ'!J53)))&gt;=0,MOD(((Год*12+5)-(YEAR('Реестр СИ'!J53)*12+MONTH('Реестр СИ'!J53))),MAX(1,'Реестр СИ'!H53))=0),DAY('Реестр СИ'!J53),""))</f>
        <v/>
      </c>
      <c r="K53" s="28">
        <f>IF(OR('Реестр СИ'!J53="",'Реестр СИ'!G53="Выведено из эксплуатации"),"",IF(AND(((Год*12+6)-(YEAR('Реестр СИ'!J53)*12+MONTH('Реестр СИ'!J53)))&gt;=0,MOD(((Год*12+6)-(YEAR('Реестр СИ'!J53)*12+MONTH('Реестр СИ'!J53))),MAX(1,'Реестр СИ'!H53))=0),DAY('Реестр СИ'!J53),""))</f>
        <v/>
      </c>
      <c r="L53" s="28">
        <f>IF(OR('Реестр СИ'!J53="",'Реестр СИ'!G53="Выведено из эксплуатации"),"",IF(AND(((Год*12+7)-(YEAR('Реестр СИ'!J53)*12+MONTH('Реестр СИ'!J53)))&gt;=0,MOD(((Год*12+7)-(YEAR('Реестр СИ'!J53)*12+MONTH('Реестр СИ'!J53))),MAX(1,'Реестр СИ'!H53))=0),DAY('Реестр СИ'!J53),""))</f>
        <v/>
      </c>
      <c r="M53" s="28">
        <f>IF(OR('Реестр СИ'!J53="",'Реестр СИ'!G53="Выведено из эксплуатации"),"",IF(AND(((Год*12+8)-(YEAR('Реестр СИ'!J53)*12+MONTH('Реестр СИ'!J53)))&gt;=0,MOD(((Год*12+8)-(YEAR('Реестр СИ'!J53)*12+MONTH('Реестр СИ'!J53))),MAX(1,'Реестр СИ'!H53))=0),DAY('Реестр СИ'!J53),""))</f>
        <v/>
      </c>
      <c r="N53" s="28">
        <f>IF(OR('Реестр СИ'!J53="",'Реестр СИ'!G53="Выведено из эксплуатации"),"",IF(AND(((Год*12+9)-(YEAR('Реестр СИ'!J53)*12+MONTH('Реестр СИ'!J53)))&gt;=0,MOD(((Год*12+9)-(YEAR('Реестр СИ'!J53)*12+MONTH('Реестр СИ'!J53))),MAX(1,'Реестр СИ'!H53))=0),DAY('Реестр СИ'!J53),""))</f>
        <v/>
      </c>
      <c r="O53" s="28">
        <f>IF(OR('Реестр СИ'!J53="",'Реестр СИ'!G53="Выведено из эксплуатации"),"",IF(AND(((Год*12+10)-(YEAR('Реестр СИ'!J53)*12+MONTH('Реестр СИ'!J53)))&gt;=0,MOD(((Год*12+10)-(YEAR('Реестр СИ'!J53)*12+MONTH('Реестр СИ'!J53))),MAX(1,'Реестр СИ'!H53))=0),DAY('Реестр СИ'!J53),""))</f>
        <v/>
      </c>
      <c r="P53" s="28">
        <f>IF(OR('Реестр СИ'!J53="",'Реестр СИ'!G53="Выведено из эксплуатации"),"",IF(AND(((Год*12+11)-(YEAR('Реестр СИ'!J53)*12+MONTH('Реестр СИ'!J53)))&gt;=0,MOD(((Год*12+11)-(YEAR('Реестр СИ'!J53)*12+MONTH('Реестр СИ'!J53))),MAX(1,'Реестр СИ'!H53))=0),DAY('Реестр СИ'!J53),""))</f>
        <v/>
      </c>
      <c r="Q53" s="28">
        <f>IF(OR('Реестр СИ'!J53="",'Реестр СИ'!G53="Выведено из эксплуатации"),"",IF(AND(((Год*12+12)-(YEAR('Реестр СИ'!J53)*12+MONTH('Реестр СИ'!J53)))&gt;=0,MOD(((Год*12+12)-(YEAR('Реестр СИ'!J53)*12+MONTH('Реестр СИ'!J53))),MAX(1,'Реестр СИ'!H53))=0),DAY('Реестр СИ'!J53),""))</f>
        <v/>
      </c>
      <c r="R53" s="29">
        <f>IF('Реестр СИ'!B53="","",COUNT(F53:Q53)*N('Реестр СИ'!N53))</f>
        <v/>
      </c>
    </row>
    <row r="54">
      <c r="A54" s="26">
        <f>IF('Реестр СИ'!B54="","",'Реестр СИ'!A54)</f>
        <v/>
      </c>
      <c r="B54" s="27">
        <f>IF('Реестр СИ'!B54="","",'Реестр СИ'!B54)</f>
        <v/>
      </c>
      <c r="C54" s="26">
        <f>IF('Реестр СИ'!B54="","",'Реестр СИ'!C54)</f>
        <v/>
      </c>
      <c r="D54" s="26">
        <f>IF('Реестр СИ'!B54="","",'Реестр СИ'!E54)</f>
        <v/>
      </c>
      <c r="E54" s="26">
        <f>IF('Реестр СИ'!B54="","",'Реестр СИ'!H54)</f>
        <v/>
      </c>
      <c r="F54" s="28">
        <f>IF(OR('Реестр СИ'!J54="",'Реестр СИ'!G54="Выведено из эксплуатации"),"",IF(AND(((Год*12+1)-(YEAR('Реестр СИ'!J54)*12+MONTH('Реестр СИ'!J54)))&gt;=0,MOD(((Год*12+1)-(YEAR('Реестр СИ'!J54)*12+MONTH('Реестр СИ'!J54))),MAX(1,'Реестр СИ'!H54))=0),DAY('Реестр СИ'!J54),""))</f>
        <v/>
      </c>
      <c r="G54" s="28">
        <f>IF(OR('Реестр СИ'!J54="",'Реестр СИ'!G54="Выведено из эксплуатации"),"",IF(AND(((Год*12+2)-(YEAR('Реестр СИ'!J54)*12+MONTH('Реестр СИ'!J54)))&gt;=0,MOD(((Год*12+2)-(YEAR('Реестр СИ'!J54)*12+MONTH('Реестр СИ'!J54))),MAX(1,'Реестр СИ'!H54))=0),DAY('Реестр СИ'!J54),""))</f>
        <v/>
      </c>
      <c r="H54" s="28">
        <f>IF(OR('Реестр СИ'!J54="",'Реестр СИ'!G54="Выведено из эксплуатации"),"",IF(AND(((Год*12+3)-(YEAR('Реестр СИ'!J54)*12+MONTH('Реестр СИ'!J54)))&gt;=0,MOD(((Год*12+3)-(YEAR('Реестр СИ'!J54)*12+MONTH('Реестр СИ'!J54))),MAX(1,'Реестр СИ'!H54))=0),DAY('Реестр СИ'!J54),""))</f>
        <v/>
      </c>
      <c r="I54" s="28">
        <f>IF(OR('Реестр СИ'!J54="",'Реестр СИ'!G54="Выведено из эксплуатации"),"",IF(AND(((Год*12+4)-(YEAR('Реестр СИ'!J54)*12+MONTH('Реестр СИ'!J54)))&gt;=0,MOD(((Год*12+4)-(YEAR('Реестр СИ'!J54)*12+MONTH('Реестр СИ'!J54))),MAX(1,'Реестр СИ'!H54))=0),DAY('Реестр СИ'!J54),""))</f>
        <v/>
      </c>
      <c r="J54" s="28">
        <f>IF(OR('Реестр СИ'!J54="",'Реестр СИ'!G54="Выведено из эксплуатации"),"",IF(AND(((Год*12+5)-(YEAR('Реестр СИ'!J54)*12+MONTH('Реестр СИ'!J54)))&gt;=0,MOD(((Год*12+5)-(YEAR('Реестр СИ'!J54)*12+MONTH('Реестр СИ'!J54))),MAX(1,'Реестр СИ'!H54))=0),DAY('Реестр СИ'!J54),""))</f>
        <v/>
      </c>
      <c r="K54" s="28">
        <f>IF(OR('Реестр СИ'!J54="",'Реестр СИ'!G54="Выведено из эксплуатации"),"",IF(AND(((Год*12+6)-(YEAR('Реестр СИ'!J54)*12+MONTH('Реестр СИ'!J54)))&gt;=0,MOD(((Год*12+6)-(YEAR('Реестр СИ'!J54)*12+MONTH('Реестр СИ'!J54))),MAX(1,'Реестр СИ'!H54))=0),DAY('Реестр СИ'!J54),""))</f>
        <v/>
      </c>
      <c r="L54" s="28">
        <f>IF(OR('Реестр СИ'!J54="",'Реестр СИ'!G54="Выведено из эксплуатации"),"",IF(AND(((Год*12+7)-(YEAR('Реестр СИ'!J54)*12+MONTH('Реестр СИ'!J54)))&gt;=0,MOD(((Год*12+7)-(YEAR('Реестр СИ'!J54)*12+MONTH('Реестр СИ'!J54))),MAX(1,'Реестр СИ'!H54))=0),DAY('Реестр СИ'!J54),""))</f>
        <v/>
      </c>
      <c r="M54" s="28">
        <f>IF(OR('Реестр СИ'!J54="",'Реестр СИ'!G54="Выведено из эксплуатации"),"",IF(AND(((Год*12+8)-(YEAR('Реестр СИ'!J54)*12+MONTH('Реестр СИ'!J54)))&gt;=0,MOD(((Год*12+8)-(YEAR('Реестр СИ'!J54)*12+MONTH('Реестр СИ'!J54))),MAX(1,'Реестр СИ'!H54))=0),DAY('Реестр СИ'!J54),""))</f>
        <v/>
      </c>
      <c r="N54" s="28">
        <f>IF(OR('Реестр СИ'!J54="",'Реестр СИ'!G54="Выведено из эксплуатации"),"",IF(AND(((Год*12+9)-(YEAR('Реестр СИ'!J54)*12+MONTH('Реестр СИ'!J54)))&gt;=0,MOD(((Год*12+9)-(YEAR('Реестр СИ'!J54)*12+MONTH('Реестр СИ'!J54))),MAX(1,'Реестр СИ'!H54))=0),DAY('Реестр СИ'!J54),""))</f>
        <v/>
      </c>
      <c r="O54" s="28">
        <f>IF(OR('Реестр СИ'!J54="",'Реестр СИ'!G54="Выведено из эксплуатации"),"",IF(AND(((Год*12+10)-(YEAR('Реестр СИ'!J54)*12+MONTH('Реестр СИ'!J54)))&gt;=0,MOD(((Год*12+10)-(YEAR('Реестр СИ'!J54)*12+MONTH('Реестр СИ'!J54))),MAX(1,'Реестр СИ'!H54))=0),DAY('Реестр СИ'!J54),""))</f>
        <v/>
      </c>
      <c r="P54" s="28">
        <f>IF(OR('Реестр СИ'!J54="",'Реестр СИ'!G54="Выведено из эксплуатации"),"",IF(AND(((Год*12+11)-(YEAR('Реестр СИ'!J54)*12+MONTH('Реестр СИ'!J54)))&gt;=0,MOD(((Год*12+11)-(YEAR('Реестр СИ'!J54)*12+MONTH('Реестр СИ'!J54))),MAX(1,'Реестр СИ'!H54))=0),DAY('Реестр СИ'!J54),""))</f>
        <v/>
      </c>
      <c r="Q54" s="28">
        <f>IF(OR('Реестр СИ'!J54="",'Реестр СИ'!G54="Выведено из эксплуатации"),"",IF(AND(((Год*12+12)-(YEAR('Реестр СИ'!J54)*12+MONTH('Реестр СИ'!J54)))&gt;=0,MOD(((Год*12+12)-(YEAR('Реестр СИ'!J54)*12+MONTH('Реестр СИ'!J54))),MAX(1,'Реестр СИ'!H54))=0),DAY('Реестр СИ'!J54),""))</f>
        <v/>
      </c>
      <c r="R54" s="29">
        <f>IF('Реестр СИ'!B54="","",COUNT(F54:Q54)*N('Реестр СИ'!N54))</f>
        <v/>
      </c>
    </row>
    <row r="55">
      <c r="A55" s="26">
        <f>IF('Реестр СИ'!B55="","",'Реестр СИ'!A55)</f>
        <v/>
      </c>
      <c r="B55" s="27">
        <f>IF('Реестр СИ'!B55="","",'Реестр СИ'!B55)</f>
        <v/>
      </c>
      <c r="C55" s="26">
        <f>IF('Реестр СИ'!B55="","",'Реестр СИ'!C55)</f>
        <v/>
      </c>
      <c r="D55" s="26">
        <f>IF('Реестр СИ'!B55="","",'Реестр СИ'!E55)</f>
        <v/>
      </c>
      <c r="E55" s="26">
        <f>IF('Реестр СИ'!B55="","",'Реестр СИ'!H55)</f>
        <v/>
      </c>
      <c r="F55" s="28">
        <f>IF(OR('Реестр СИ'!J55="",'Реестр СИ'!G55="Выведено из эксплуатации"),"",IF(AND(((Год*12+1)-(YEAR('Реестр СИ'!J55)*12+MONTH('Реестр СИ'!J55)))&gt;=0,MOD(((Год*12+1)-(YEAR('Реестр СИ'!J55)*12+MONTH('Реестр СИ'!J55))),MAX(1,'Реестр СИ'!H55))=0),DAY('Реестр СИ'!J55),""))</f>
        <v/>
      </c>
      <c r="G55" s="28">
        <f>IF(OR('Реестр СИ'!J55="",'Реестр СИ'!G55="Выведено из эксплуатации"),"",IF(AND(((Год*12+2)-(YEAR('Реестр СИ'!J55)*12+MONTH('Реестр СИ'!J55)))&gt;=0,MOD(((Год*12+2)-(YEAR('Реестр СИ'!J55)*12+MONTH('Реестр СИ'!J55))),MAX(1,'Реестр СИ'!H55))=0),DAY('Реестр СИ'!J55),""))</f>
        <v/>
      </c>
      <c r="H55" s="28">
        <f>IF(OR('Реестр СИ'!J55="",'Реестр СИ'!G55="Выведено из эксплуатации"),"",IF(AND(((Год*12+3)-(YEAR('Реестр СИ'!J55)*12+MONTH('Реестр СИ'!J55)))&gt;=0,MOD(((Год*12+3)-(YEAR('Реестр СИ'!J55)*12+MONTH('Реестр СИ'!J55))),MAX(1,'Реестр СИ'!H55))=0),DAY('Реестр СИ'!J55),""))</f>
        <v/>
      </c>
      <c r="I55" s="28">
        <f>IF(OR('Реестр СИ'!J55="",'Реестр СИ'!G55="Выведено из эксплуатации"),"",IF(AND(((Год*12+4)-(YEAR('Реестр СИ'!J55)*12+MONTH('Реестр СИ'!J55)))&gt;=0,MOD(((Год*12+4)-(YEAR('Реестр СИ'!J55)*12+MONTH('Реестр СИ'!J55))),MAX(1,'Реестр СИ'!H55))=0),DAY('Реестр СИ'!J55),""))</f>
        <v/>
      </c>
      <c r="J55" s="28">
        <f>IF(OR('Реестр СИ'!J55="",'Реестр СИ'!G55="Выведено из эксплуатации"),"",IF(AND(((Год*12+5)-(YEAR('Реестр СИ'!J55)*12+MONTH('Реестр СИ'!J55)))&gt;=0,MOD(((Год*12+5)-(YEAR('Реестр СИ'!J55)*12+MONTH('Реестр СИ'!J55))),MAX(1,'Реестр СИ'!H55))=0),DAY('Реестр СИ'!J55),""))</f>
        <v/>
      </c>
      <c r="K55" s="28">
        <f>IF(OR('Реестр СИ'!J55="",'Реестр СИ'!G55="Выведено из эксплуатации"),"",IF(AND(((Год*12+6)-(YEAR('Реестр СИ'!J55)*12+MONTH('Реестр СИ'!J55)))&gt;=0,MOD(((Год*12+6)-(YEAR('Реестр СИ'!J55)*12+MONTH('Реестр СИ'!J55))),MAX(1,'Реестр СИ'!H55))=0),DAY('Реестр СИ'!J55),""))</f>
        <v/>
      </c>
      <c r="L55" s="28">
        <f>IF(OR('Реестр СИ'!J55="",'Реестр СИ'!G55="Выведено из эксплуатации"),"",IF(AND(((Год*12+7)-(YEAR('Реестр СИ'!J55)*12+MONTH('Реестр СИ'!J55)))&gt;=0,MOD(((Год*12+7)-(YEAR('Реестр СИ'!J55)*12+MONTH('Реестр СИ'!J55))),MAX(1,'Реестр СИ'!H55))=0),DAY('Реестр СИ'!J55),""))</f>
        <v/>
      </c>
      <c r="M55" s="28">
        <f>IF(OR('Реестр СИ'!J55="",'Реестр СИ'!G55="Выведено из эксплуатации"),"",IF(AND(((Год*12+8)-(YEAR('Реестр СИ'!J55)*12+MONTH('Реестр СИ'!J55)))&gt;=0,MOD(((Год*12+8)-(YEAR('Реестр СИ'!J55)*12+MONTH('Реестр СИ'!J55))),MAX(1,'Реестр СИ'!H55))=0),DAY('Реестр СИ'!J55),""))</f>
        <v/>
      </c>
      <c r="N55" s="28">
        <f>IF(OR('Реестр СИ'!J55="",'Реестр СИ'!G55="Выведено из эксплуатации"),"",IF(AND(((Год*12+9)-(YEAR('Реестр СИ'!J55)*12+MONTH('Реестр СИ'!J55)))&gt;=0,MOD(((Год*12+9)-(YEAR('Реестр СИ'!J55)*12+MONTH('Реестр СИ'!J55))),MAX(1,'Реестр СИ'!H55))=0),DAY('Реестр СИ'!J55),""))</f>
        <v/>
      </c>
      <c r="O55" s="28">
        <f>IF(OR('Реестр СИ'!J55="",'Реестр СИ'!G55="Выведено из эксплуатации"),"",IF(AND(((Год*12+10)-(YEAR('Реестр СИ'!J55)*12+MONTH('Реестр СИ'!J55)))&gt;=0,MOD(((Год*12+10)-(YEAR('Реестр СИ'!J55)*12+MONTH('Реестр СИ'!J55))),MAX(1,'Реестр СИ'!H55))=0),DAY('Реестр СИ'!J55),""))</f>
        <v/>
      </c>
      <c r="P55" s="28">
        <f>IF(OR('Реестр СИ'!J55="",'Реестр СИ'!G55="Выведено из эксплуатации"),"",IF(AND(((Год*12+11)-(YEAR('Реестр СИ'!J55)*12+MONTH('Реестр СИ'!J55)))&gt;=0,MOD(((Год*12+11)-(YEAR('Реестр СИ'!J55)*12+MONTH('Реестр СИ'!J55))),MAX(1,'Реестр СИ'!H55))=0),DAY('Реестр СИ'!J55),""))</f>
        <v/>
      </c>
      <c r="Q55" s="28">
        <f>IF(OR('Реестр СИ'!J55="",'Реестр СИ'!G55="Выведено из эксплуатации"),"",IF(AND(((Год*12+12)-(YEAR('Реестр СИ'!J55)*12+MONTH('Реестр СИ'!J55)))&gt;=0,MOD(((Год*12+12)-(YEAR('Реестр СИ'!J55)*12+MONTH('Реестр СИ'!J55))),MAX(1,'Реестр СИ'!H55))=0),DAY('Реестр СИ'!J55),""))</f>
        <v/>
      </c>
      <c r="R55" s="29">
        <f>IF('Реестр СИ'!B55="","",COUNT(F55:Q55)*N('Реестр СИ'!N55))</f>
        <v/>
      </c>
    </row>
    <row r="56">
      <c r="A56" s="26">
        <f>IF('Реестр СИ'!B56="","",'Реестр СИ'!A56)</f>
        <v/>
      </c>
      <c r="B56" s="27">
        <f>IF('Реестр СИ'!B56="","",'Реестр СИ'!B56)</f>
        <v/>
      </c>
      <c r="C56" s="26">
        <f>IF('Реестр СИ'!B56="","",'Реестр СИ'!C56)</f>
        <v/>
      </c>
      <c r="D56" s="26">
        <f>IF('Реестр СИ'!B56="","",'Реестр СИ'!E56)</f>
        <v/>
      </c>
      <c r="E56" s="26">
        <f>IF('Реестр СИ'!B56="","",'Реестр СИ'!H56)</f>
        <v/>
      </c>
      <c r="F56" s="28">
        <f>IF(OR('Реестр СИ'!J56="",'Реестр СИ'!G56="Выведено из эксплуатации"),"",IF(AND(((Год*12+1)-(YEAR('Реестр СИ'!J56)*12+MONTH('Реестр СИ'!J56)))&gt;=0,MOD(((Год*12+1)-(YEAR('Реестр СИ'!J56)*12+MONTH('Реестр СИ'!J56))),MAX(1,'Реестр СИ'!H56))=0),DAY('Реестр СИ'!J56),""))</f>
        <v/>
      </c>
      <c r="G56" s="28">
        <f>IF(OR('Реестр СИ'!J56="",'Реестр СИ'!G56="Выведено из эксплуатации"),"",IF(AND(((Год*12+2)-(YEAR('Реестр СИ'!J56)*12+MONTH('Реестр СИ'!J56)))&gt;=0,MOD(((Год*12+2)-(YEAR('Реестр СИ'!J56)*12+MONTH('Реестр СИ'!J56))),MAX(1,'Реестр СИ'!H56))=0),DAY('Реестр СИ'!J56),""))</f>
        <v/>
      </c>
      <c r="H56" s="28">
        <f>IF(OR('Реестр СИ'!J56="",'Реестр СИ'!G56="Выведено из эксплуатации"),"",IF(AND(((Год*12+3)-(YEAR('Реестр СИ'!J56)*12+MONTH('Реестр СИ'!J56)))&gt;=0,MOD(((Год*12+3)-(YEAR('Реестр СИ'!J56)*12+MONTH('Реестр СИ'!J56))),MAX(1,'Реестр СИ'!H56))=0),DAY('Реестр СИ'!J56),""))</f>
        <v/>
      </c>
      <c r="I56" s="28">
        <f>IF(OR('Реестр СИ'!J56="",'Реестр СИ'!G56="Выведено из эксплуатации"),"",IF(AND(((Год*12+4)-(YEAR('Реестр СИ'!J56)*12+MONTH('Реестр СИ'!J56)))&gt;=0,MOD(((Год*12+4)-(YEAR('Реестр СИ'!J56)*12+MONTH('Реестр СИ'!J56))),MAX(1,'Реестр СИ'!H56))=0),DAY('Реестр СИ'!J56),""))</f>
        <v/>
      </c>
      <c r="J56" s="28">
        <f>IF(OR('Реестр СИ'!J56="",'Реестр СИ'!G56="Выведено из эксплуатации"),"",IF(AND(((Год*12+5)-(YEAR('Реестр СИ'!J56)*12+MONTH('Реестр СИ'!J56)))&gt;=0,MOD(((Год*12+5)-(YEAR('Реестр СИ'!J56)*12+MONTH('Реестр СИ'!J56))),MAX(1,'Реестр СИ'!H56))=0),DAY('Реестр СИ'!J56),""))</f>
        <v/>
      </c>
      <c r="K56" s="28">
        <f>IF(OR('Реестр СИ'!J56="",'Реестр СИ'!G56="Выведено из эксплуатации"),"",IF(AND(((Год*12+6)-(YEAR('Реестр СИ'!J56)*12+MONTH('Реестр СИ'!J56)))&gt;=0,MOD(((Год*12+6)-(YEAR('Реестр СИ'!J56)*12+MONTH('Реестр СИ'!J56))),MAX(1,'Реестр СИ'!H56))=0),DAY('Реестр СИ'!J56),""))</f>
        <v/>
      </c>
      <c r="L56" s="28">
        <f>IF(OR('Реестр СИ'!J56="",'Реестр СИ'!G56="Выведено из эксплуатации"),"",IF(AND(((Год*12+7)-(YEAR('Реестр СИ'!J56)*12+MONTH('Реестр СИ'!J56)))&gt;=0,MOD(((Год*12+7)-(YEAR('Реестр СИ'!J56)*12+MONTH('Реестр СИ'!J56))),MAX(1,'Реестр СИ'!H56))=0),DAY('Реестр СИ'!J56),""))</f>
        <v/>
      </c>
      <c r="M56" s="28">
        <f>IF(OR('Реестр СИ'!J56="",'Реестр СИ'!G56="Выведено из эксплуатации"),"",IF(AND(((Год*12+8)-(YEAR('Реестр СИ'!J56)*12+MONTH('Реестр СИ'!J56)))&gt;=0,MOD(((Год*12+8)-(YEAR('Реестр СИ'!J56)*12+MONTH('Реестр СИ'!J56))),MAX(1,'Реестр СИ'!H56))=0),DAY('Реестр СИ'!J56),""))</f>
        <v/>
      </c>
      <c r="N56" s="28">
        <f>IF(OR('Реестр СИ'!J56="",'Реестр СИ'!G56="Выведено из эксплуатации"),"",IF(AND(((Год*12+9)-(YEAR('Реестр СИ'!J56)*12+MONTH('Реестр СИ'!J56)))&gt;=0,MOD(((Год*12+9)-(YEAR('Реестр СИ'!J56)*12+MONTH('Реестр СИ'!J56))),MAX(1,'Реестр СИ'!H56))=0),DAY('Реестр СИ'!J56),""))</f>
        <v/>
      </c>
      <c r="O56" s="28">
        <f>IF(OR('Реестр СИ'!J56="",'Реестр СИ'!G56="Выведено из эксплуатации"),"",IF(AND(((Год*12+10)-(YEAR('Реестр СИ'!J56)*12+MONTH('Реестр СИ'!J56)))&gt;=0,MOD(((Год*12+10)-(YEAR('Реестр СИ'!J56)*12+MONTH('Реестр СИ'!J56))),MAX(1,'Реестр СИ'!H56))=0),DAY('Реестр СИ'!J56),""))</f>
        <v/>
      </c>
      <c r="P56" s="28">
        <f>IF(OR('Реестр СИ'!J56="",'Реестр СИ'!G56="Выведено из эксплуатации"),"",IF(AND(((Год*12+11)-(YEAR('Реестр СИ'!J56)*12+MONTH('Реестр СИ'!J56)))&gt;=0,MOD(((Год*12+11)-(YEAR('Реестр СИ'!J56)*12+MONTH('Реестр СИ'!J56))),MAX(1,'Реестр СИ'!H56))=0),DAY('Реестр СИ'!J56),""))</f>
        <v/>
      </c>
      <c r="Q56" s="28">
        <f>IF(OR('Реестр СИ'!J56="",'Реестр СИ'!G56="Выведено из эксплуатации"),"",IF(AND(((Год*12+12)-(YEAR('Реестр СИ'!J56)*12+MONTH('Реестр СИ'!J56)))&gt;=0,MOD(((Год*12+12)-(YEAR('Реестр СИ'!J56)*12+MONTH('Реестр СИ'!J56))),MAX(1,'Реестр СИ'!H56))=0),DAY('Реестр СИ'!J56),""))</f>
        <v/>
      </c>
      <c r="R56" s="29">
        <f>IF('Реестр СИ'!B56="","",COUNT(F56:Q56)*N('Реестр СИ'!N56))</f>
        <v/>
      </c>
    </row>
    <row r="57">
      <c r="A57" s="26">
        <f>IF('Реестр СИ'!B57="","",'Реестр СИ'!A57)</f>
        <v/>
      </c>
      <c r="B57" s="27">
        <f>IF('Реестр СИ'!B57="","",'Реестр СИ'!B57)</f>
        <v/>
      </c>
      <c r="C57" s="26">
        <f>IF('Реестр СИ'!B57="","",'Реестр СИ'!C57)</f>
        <v/>
      </c>
      <c r="D57" s="26">
        <f>IF('Реестр СИ'!B57="","",'Реестр СИ'!E57)</f>
        <v/>
      </c>
      <c r="E57" s="26">
        <f>IF('Реестр СИ'!B57="","",'Реестр СИ'!H57)</f>
        <v/>
      </c>
      <c r="F57" s="28">
        <f>IF(OR('Реестр СИ'!J57="",'Реестр СИ'!G57="Выведено из эксплуатации"),"",IF(AND(((Год*12+1)-(YEAR('Реестр СИ'!J57)*12+MONTH('Реестр СИ'!J57)))&gt;=0,MOD(((Год*12+1)-(YEAR('Реестр СИ'!J57)*12+MONTH('Реестр СИ'!J57))),MAX(1,'Реестр СИ'!H57))=0),DAY('Реестр СИ'!J57),""))</f>
        <v/>
      </c>
      <c r="G57" s="28">
        <f>IF(OR('Реестр СИ'!J57="",'Реестр СИ'!G57="Выведено из эксплуатации"),"",IF(AND(((Год*12+2)-(YEAR('Реестр СИ'!J57)*12+MONTH('Реестр СИ'!J57)))&gt;=0,MOD(((Год*12+2)-(YEAR('Реестр СИ'!J57)*12+MONTH('Реестр СИ'!J57))),MAX(1,'Реестр СИ'!H57))=0),DAY('Реестр СИ'!J57),""))</f>
        <v/>
      </c>
      <c r="H57" s="28">
        <f>IF(OR('Реестр СИ'!J57="",'Реестр СИ'!G57="Выведено из эксплуатации"),"",IF(AND(((Год*12+3)-(YEAR('Реестр СИ'!J57)*12+MONTH('Реестр СИ'!J57)))&gt;=0,MOD(((Год*12+3)-(YEAR('Реестр СИ'!J57)*12+MONTH('Реестр СИ'!J57))),MAX(1,'Реестр СИ'!H57))=0),DAY('Реестр СИ'!J57),""))</f>
        <v/>
      </c>
      <c r="I57" s="28">
        <f>IF(OR('Реестр СИ'!J57="",'Реестр СИ'!G57="Выведено из эксплуатации"),"",IF(AND(((Год*12+4)-(YEAR('Реестр СИ'!J57)*12+MONTH('Реестр СИ'!J57)))&gt;=0,MOD(((Год*12+4)-(YEAR('Реестр СИ'!J57)*12+MONTH('Реестр СИ'!J57))),MAX(1,'Реестр СИ'!H57))=0),DAY('Реестр СИ'!J57),""))</f>
        <v/>
      </c>
      <c r="J57" s="28">
        <f>IF(OR('Реестр СИ'!J57="",'Реестр СИ'!G57="Выведено из эксплуатации"),"",IF(AND(((Год*12+5)-(YEAR('Реестр СИ'!J57)*12+MONTH('Реестр СИ'!J57)))&gt;=0,MOD(((Год*12+5)-(YEAR('Реестр СИ'!J57)*12+MONTH('Реестр СИ'!J57))),MAX(1,'Реестр СИ'!H57))=0),DAY('Реестр СИ'!J57),""))</f>
        <v/>
      </c>
      <c r="K57" s="28">
        <f>IF(OR('Реестр СИ'!J57="",'Реестр СИ'!G57="Выведено из эксплуатации"),"",IF(AND(((Год*12+6)-(YEAR('Реестр СИ'!J57)*12+MONTH('Реестр СИ'!J57)))&gt;=0,MOD(((Год*12+6)-(YEAR('Реестр СИ'!J57)*12+MONTH('Реестр СИ'!J57))),MAX(1,'Реестр СИ'!H57))=0),DAY('Реестр СИ'!J57),""))</f>
        <v/>
      </c>
      <c r="L57" s="28">
        <f>IF(OR('Реестр СИ'!J57="",'Реестр СИ'!G57="Выведено из эксплуатации"),"",IF(AND(((Год*12+7)-(YEAR('Реестр СИ'!J57)*12+MONTH('Реестр СИ'!J57)))&gt;=0,MOD(((Год*12+7)-(YEAR('Реестр СИ'!J57)*12+MONTH('Реестр СИ'!J57))),MAX(1,'Реестр СИ'!H57))=0),DAY('Реестр СИ'!J57),""))</f>
        <v/>
      </c>
      <c r="M57" s="28">
        <f>IF(OR('Реестр СИ'!J57="",'Реестр СИ'!G57="Выведено из эксплуатации"),"",IF(AND(((Год*12+8)-(YEAR('Реестр СИ'!J57)*12+MONTH('Реестр СИ'!J57)))&gt;=0,MOD(((Год*12+8)-(YEAR('Реестр СИ'!J57)*12+MONTH('Реестр СИ'!J57))),MAX(1,'Реестр СИ'!H57))=0),DAY('Реестр СИ'!J57),""))</f>
        <v/>
      </c>
      <c r="N57" s="28">
        <f>IF(OR('Реестр СИ'!J57="",'Реестр СИ'!G57="Выведено из эксплуатации"),"",IF(AND(((Год*12+9)-(YEAR('Реестр СИ'!J57)*12+MONTH('Реестр СИ'!J57)))&gt;=0,MOD(((Год*12+9)-(YEAR('Реестр СИ'!J57)*12+MONTH('Реестр СИ'!J57))),MAX(1,'Реестр СИ'!H57))=0),DAY('Реестр СИ'!J57),""))</f>
        <v/>
      </c>
      <c r="O57" s="28">
        <f>IF(OR('Реестр СИ'!J57="",'Реестр СИ'!G57="Выведено из эксплуатации"),"",IF(AND(((Год*12+10)-(YEAR('Реестр СИ'!J57)*12+MONTH('Реестр СИ'!J57)))&gt;=0,MOD(((Год*12+10)-(YEAR('Реестр СИ'!J57)*12+MONTH('Реестр СИ'!J57))),MAX(1,'Реестр СИ'!H57))=0),DAY('Реестр СИ'!J57),""))</f>
        <v/>
      </c>
      <c r="P57" s="28">
        <f>IF(OR('Реестр СИ'!J57="",'Реестр СИ'!G57="Выведено из эксплуатации"),"",IF(AND(((Год*12+11)-(YEAR('Реестр СИ'!J57)*12+MONTH('Реестр СИ'!J57)))&gt;=0,MOD(((Год*12+11)-(YEAR('Реестр СИ'!J57)*12+MONTH('Реестр СИ'!J57))),MAX(1,'Реестр СИ'!H57))=0),DAY('Реестр СИ'!J57),""))</f>
        <v/>
      </c>
      <c r="Q57" s="28">
        <f>IF(OR('Реестр СИ'!J57="",'Реестр СИ'!G57="Выведено из эксплуатации"),"",IF(AND(((Год*12+12)-(YEAR('Реестр СИ'!J57)*12+MONTH('Реестр СИ'!J57)))&gt;=0,MOD(((Год*12+12)-(YEAR('Реестр СИ'!J57)*12+MONTH('Реестр СИ'!J57))),MAX(1,'Реестр СИ'!H57))=0),DAY('Реестр СИ'!J57),""))</f>
        <v/>
      </c>
      <c r="R57" s="29">
        <f>IF('Реестр СИ'!B57="","",COUNT(F57:Q57)*N('Реестр СИ'!N57))</f>
        <v/>
      </c>
    </row>
    <row r="58">
      <c r="A58" s="26">
        <f>IF('Реестр СИ'!B58="","",'Реестр СИ'!A58)</f>
        <v/>
      </c>
      <c r="B58" s="27">
        <f>IF('Реестр СИ'!B58="","",'Реестр СИ'!B58)</f>
        <v/>
      </c>
      <c r="C58" s="26">
        <f>IF('Реестр СИ'!B58="","",'Реестр СИ'!C58)</f>
        <v/>
      </c>
      <c r="D58" s="26">
        <f>IF('Реестр СИ'!B58="","",'Реестр СИ'!E58)</f>
        <v/>
      </c>
      <c r="E58" s="26">
        <f>IF('Реестр СИ'!B58="","",'Реестр СИ'!H58)</f>
        <v/>
      </c>
      <c r="F58" s="28">
        <f>IF(OR('Реестр СИ'!J58="",'Реестр СИ'!G58="Выведено из эксплуатации"),"",IF(AND(((Год*12+1)-(YEAR('Реестр СИ'!J58)*12+MONTH('Реестр СИ'!J58)))&gt;=0,MOD(((Год*12+1)-(YEAR('Реестр СИ'!J58)*12+MONTH('Реестр СИ'!J58))),MAX(1,'Реестр СИ'!H58))=0),DAY('Реестр СИ'!J58),""))</f>
        <v/>
      </c>
      <c r="G58" s="28">
        <f>IF(OR('Реестр СИ'!J58="",'Реестр СИ'!G58="Выведено из эксплуатации"),"",IF(AND(((Год*12+2)-(YEAR('Реестр СИ'!J58)*12+MONTH('Реестр СИ'!J58)))&gt;=0,MOD(((Год*12+2)-(YEAR('Реестр СИ'!J58)*12+MONTH('Реестр СИ'!J58))),MAX(1,'Реестр СИ'!H58))=0),DAY('Реестр СИ'!J58),""))</f>
        <v/>
      </c>
      <c r="H58" s="28">
        <f>IF(OR('Реестр СИ'!J58="",'Реестр СИ'!G58="Выведено из эксплуатации"),"",IF(AND(((Год*12+3)-(YEAR('Реестр СИ'!J58)*12+MONTH('Реестр СИ'!J58)))&gt;=0,MOD(((Год*12+3)-(YEAR('Реестр СИ'!J58)*12+MONTH('Реестр СИ'!J58))),MAX(1,'Реестр СИ'!H58))=0),DAY('Реестр СИ'!J58),""))</f>
        <v/>
      </c>
      <c r="I58" s="28">
        <f>IF(OR('Реестр СИ'!J58="",'Реестр СИ'!G58="Выведено из эксплуатации"),"",IF(AND(((Год*12+4)-(YEAR('Реестр СИ'!J58)*12+MONTH('Реестр СИ'!J58)))&gt;=0,MOD(((Год*12+4)-(YEAR('Реестр СИ'!J58)*12+MONTH('Реестр СИ'!J58))),MAX(1,'Реестр СИ'!H58))=0),DAY('Реестр СИ'!J58),""))</f>
        <v/>
      </c>
      <c r="J58" s="28">
        <f>IF(OR('Реестр СИ'!J58="",'Реестр СИ'!G58="Выведено из эксплуатации"),"",IF(AND(((Год*12+5)-(YEAR('Реестр СИ'!J58)*12+MONTH('Реестр СИ'!J58)))&gt;=0,MOD(((Год*12+5)-(YEAR('Реестр СИ'!J58)*12+MONTH('Реестр СИ'!J58))),MAX(1,'Реестр СИ'!H58))=0),DAY('Реестр СИ'!J58),""))</f>
        <v/>
      </c>
      <c r="K58" s="28">
        <f>IF(OR('Реестр СИ'!J58="",'Реестр СИ'!G58="Выведено из эксплуатации"),"",IF(AND(((Год*12+6)-(YEAR('Реестр СИ'!J58)*12+MONTH('Реестр СИ'!J58)))&gt;=0,MOD(((Год*12+6)-(YEAR('Реестр СИ'!J58)*12+MONTH('Реестр СИ'!J58))),MAX(1,'Реестр СИ'!H58))=0),DAY('Реестр СИ'!J58),""))</f>
        <v/>
      </c>
      <c r="L58" s="28">
        <f>IF(OR('Реестр СИ'!J58="",'Реестр СИ'!G58="Выведено из эксплуатации"),"",IF(AND(((Год*12+7)-(YEAR('Реестр СИ'!J58)*12+MONTH('Реестр СИ'!J58)))&gt;=0,MOD(((Год*12+7)-(YEAR('Реестр СИ'!J58)*12+MONTH('Реестр СИ'!J58))),MAX(1,'Реестр СИ'!H58))=0),DAY('Реестр СИ'!J58),""))</f>
        <v/>
      </c>
      <c r="M58" s="28">
        <f>IF(OR('Реестр СИ'!J58="",'Реестр СИ'!G58="Выведено из эксплуатации"),"",IF(AND(((Год*12+8)-(YEAR('Реестр СИ'!J58)*12+MONTH('Реестр СИ'!J58)))&gt;=0,MOD(((Год*12+8)-(YEAR('Реестр СИ'!J58)*12+MONTH('Реестр СИ'!J58))),MAX(1,'Реестр СИ'!H58))=0),DAY('Реестр СИ'!J58),""))</f>
        <v/>
      </c>
      <c r="N58" s="28">
        <f>IF(OR('Реестр СИ'!J58="",'Реестр СИ'!G58="Выведено из эксплуатации"),"",IF(AND(((Год*12+9)-(YEAR('Реестр СИ'!J58)*12+MONTH('Реестр СИ'!J58)))&gt;=0,MOD(((Год*12+9)-(YEAR('Реестр СИ'!J58)*12+MONTH('Реестр СИ'!J58))),MAX(1,'Реестр СИ'!H58))=0),DAY('Реестр СИ'!J58),""))</f>
        <v/>
      </c>
      <c r="O58" s="28">
        <f>IF(OR('Реестр СИ'!J58="",'Реестр СИ'!G58="Выведено из эксплуатации"),"",IF(AND(((Год*12+10)-(YEAR('Реестр СИ'!J58)*12+MONTH('Реестр СИ'!J58)))&gt;=0,MOD(((Год*12+10)-(YEAR('Реестр СИ'!J58)*12+MONTH('Реестр СИ'!J58))),MAX(1,'Реестр СИ'!H58))=0),DAY('Реестр СИ'!J58),""))</f>
        <v/>
      </c>
      <c r="P58" s="28">
        <f>IF(OR('Реестр СИ'!J58="",'Реестр СИ'!G58="Выведено из эксплуатации"),"",IF(AND(((Год*12+11)-(YEAR('Реестр СИ'!J58)*12+MONTH('Реестр СИ'!J58)))&gt;=0,MOD(((Год*12+11)-(YEAR('Реестр СИ'!J58)*12+MONTH('Реестр СИ'!J58))),MAX(1,'Реестр СИ'!H58))=0),DAY('Реестр СИ'!J58),""))</f>
        <v/>
      </c>
      <c r="Q58" s="28">
        <f>IF(OR('Реестр СИ'!J58="",'Реестр СИ'!G58="Выведено из эксплуатации"),"",IF(AND(((Год*12+12)-(YEAR('Реестр СИ'!J58)*12+MONTH('Реестр СИ'!J58)))&gt;=0,MOD(((Год*12+12)-(YEAR('Реестр СИ'!J58)*12+MONTH('Реестр СИ'!J58))),MAX(1,'Реестр СИ'!H58))=0),DAY('Реестр СИ'!J58),""))</f>
        <v/>
      </c>
      <c r="R58" s="29">
        <f>IF('Реестр СИ'!B58="","",COUNT(F58:Q58)*N('Реестр СИ'!N58))</f>
        <v/>
      </c>
    </row>
    <row r="59">
      <c r="A59" s="26">
        <f>IF('Реестр СИ'!B59="","",'Реестр СИ'!A59)</f>
        <v/>
      </c>
      <c r="B59" s="27">
        <f>IF('Реестр СИ'!B59="","",'Реестр СИ'!B59)</f>
        <v/>
      </c>
      <c r="C59" s="26">
        <f>IF('Реестр СИ'!B59="","",'Реестр СИ'!C59)</f>
        <v/>
      </c>
      <c r="D59" s="26">
        <f>IF('Реестр СИ'!B59="","",'Реестр СИ'!E59)</f>
        <v/>
      </c>
      <c r="E59" s="26">
        <f>IF('Реестр СИ'!B59="","",'Реестр СИ'!H59)</f>
        <v/>
      </c>
      <c r="F59" s="28">
        <f>IF(OR('Реестр СИ'!J59="",'Реестр СИ'!G59="Выведено из эксплуатации"),"",IF(AND(((Год*12+1)-(YEAR('Реестр СИ'!J59)*12+MONTH('Реестр СИ'!J59)))&gt;=0,MOD(((Год*12+1)-(YEAR('Реестр СИ'!J59)*12+MONTH('Реестр СИ'!J59))),MAX(1,'Реестр СИ'!H59))=0),DAY('Реестр СИ'!J59),""))</f>
        <v/>
      </c>
      <c r="G59" s="28">
        <f>IF(OR('Реестр СИ'!J59="",'Реестр СИ'!G59="Выведено из эксплуатации"),"",IF(AND(((Год*12+2)-(YEAR('Реестр СИ'!J59)*12+MONTH('Реестр СИ'!J59)))&gt;=0,MOD(((Год*12+2)-(YEAR('Реестр СИ'!J59)*12+MONTH('Реестр СИ'!J59))),MAX(1,'Реестр СИ'!H59))=0),DAY('Реестр СИ'!J59),""))</f>
        <v/>
      </c>
      <c r="H59" s="28">
        <f>IF(OR('Реестр СИ'!J59="",'Реестр СИ'!G59="Выведено из эксплуатации"),"",IF(AND(((Год*12+3)-(YEAR('Реестр СИ'!J59)*12+MONTH('Реестр СИ'!J59)))&gt;=0,MOD(((Год*12+3)-(YEAR('Реестр СИ'!J59)*12+MONTH('Реестр СИ'!J59))),MAX(1,'Реестр СИ'!H59))=0),DAY('Реестр СИ'!J59),""))</f>
        <v/>
      </c>
      <c r="I59" s="28">
        <f>IF(OR('Реестр СИ'!J59="",'Реестр СИ'!G59="Выведено из эксплуатации"),"",IF(AND(((Год*12+4)-(YEAR('Реестр СИ'!J59)*12+MONTH('Реестр СИ'!J59)))&gt;=0,MOD(((Год*12+4)-(YEAR('Реестр СИ'!J59)*12+MONTH('Реестр СИ'!J59))),MAX(1,'Реестр СИ'!H59))=0),DAY('Реестр СИ'!J59),""))</f>
        <v/>
      </c>
      <c r="J59" s="28">
        <f>IF(OR('Реестр СИ'!J59="",'Реестр СИ'!G59="Выведено из эксплуатации"),"",IF(AND(((Год*12+5)-(YEAR('Реестр СИ'!J59)*12+MONTH('Реестр СИ'!J59)))&gt;=0,MOD(((Год*12+5)-(YEAR('Реестр СИ'!J59)*12+MONTH('Реестр СИ'!J59))),MAX(1,'Реестр СИ'!H59))=0),DAY('Реестр СИ'!J59),""))</f>
        <v/>
      </c>
      <c r="K59" s="28">
        <f>IF(OR('Реестр СИ'!J59="",'Реестр СИ'!G59="Выведено из эксплуатации"),"",IF(AND(((Год*12+6)-(YEAR('Реестр СИ'!J59)*12+MONTH('Реестр СИ'!J59)))&gt;=0,MOD(((Год*12+6)-(YEAR('Реестр СИ'!J59)*12+MONTH('Реестр СИ'!J59))),MAX(1,'Реестр СИ'!H59))=0),DAY('Реестр СИ'!J59),""))</f>
        <v/>
      </c>
      <c r="L59" s="28">
        <f>IF(OR('Реестр СИ'!J59="",'Реестр СИ'!G59="Выведено из эксплуатации"),"",IF(AND(((Год*12+7)-(YEAR('Реестр СИ'!J59)*12+MONTH('Реестр СИ'!J59)))&gt;=0,MOD(((Год*12+7)-(YEAR('Реестр СИ'!J59)*12+MONTH('Реестр СИ'!J59))),MAX(1,'Реестр СИ'!H59))=0),DAY('Реестр СИ'!J59),""))</f>
        <v/>
      </c>
      <c r="M59" s="28">
        <f>IF(OR('Реестр СИ'!J59="",'Реестр СИ'!G59="Выведено из эксплуатации"),"",IF(AND(((Год*12+8)-(YEAR('Реестр СИ'!J59)*12+MONTH('Реестр СИ'!J59)))&gt;=0,MOD(((Год*12+8)-(YEAR('Реестр СИ'!J59)*12+MONTH('Реестр СИ'!J59))),MAX(1,'Реестр СИ'!H59))=0),DAY('Реестр СИ'!J59),""))</f>
        <v/>
      </c>
      <c r="N59" s="28">
        <f>IF(OR('Реестр СИ'!J59="",'Реестр СИ'!G59="Выведено из эксплуатации"),"",IF(AND(((Год*12+9)-(YEAR('Реестр СИ'!J59)*12+MONTH('Реестр СИ'!J59)))&gt;=0,MOD(((Год*12+9)-(YEAR('Реестр СИ'!J59)*12+MONTH('Реестр СИ'!J59))),MAX(1,'Реестр СИ'!H59))=0),DAY('Реестр СИ'!J59),""))</f>
        <v/>
      </c>
      <c r="O59" s="28">
        <f>IF(OR('Реестр СИ'!J59="",'Реестр СИ'!G59="Выведено из эксплуатации"),"",IF(AND(((Год*12+10)-(YEAR('Реестр СИ'!J59)*12+MONTH('Реестр СИ'!J59)))&gt;=0,MOD(((Год*12+10)-(YEAR('Реестр СИ'!J59)*12+MONTH('Реестр СИ'!J59))),MAX(1,'Реестр СИ'!H59))=0),DAY('Реестр СИ'!J59),""))</f>
        <v/>
      </c>
      <c r="P59" s="28">
        <f>IF(OR('Реестр СИ'!J59="",'Реестр СИ'!G59="Выведено из эксплуатации"),"",IF(AND(((Год*12+11)-(YEAR('Реестр СИ'!J59)*12+MONTH('Реестр СИ'!J59)))&gt;=0,MOD(((Год*12+11)-(YEAR('Реестр СИ'!J59)*12+MONTH('Реестр СИ'!J59))),MAX(1,'Реестр СИ'!H59))=0),DAY('Реестр СИ'!J59),""))</f>
        <v/>
      </c>
      <c r="Q59" s="28">
        <f>IF(OR('Реестр СИ'!J59="",'Реестр СИ'!G59="Выведено из эксплуатации"),"",IF(AND(((Год*12+12)-(YEAR('Реестр СИ'!J59)*12+MONTH('Реестр СИ'!J59)))&gt;=0,MOD(((Год*12+12)-(YEAR('Реестр СИ'!J59)*12+MONTH('Реестр СИ'!J59))),MAX(1,'Реестр СИ'!H59))=0),DAY('Реестр СИ'!J59),""))</f>
        <v/>
      </c>
      <c r="R59" s="29">
        <f>IF('Реестр СИ'!B59="","",COUNT(F59:Q59)*N('Реестр СИ'!N59))</f>
        <v/>
      </c>
    </row>
    <row r="60">
      <c r="A60" s="26">
        <f>IF('Реестр СИ'!B60="","",'Реестр СИ'!A60)</f>
        <v/>
      </c>
      <c r="B60" s="27">
        <f>IF('Реестр СИ'!B60="","",'Реестр СИ'!B60)</f>
        <v/>
      </c>
      <c r="C60" s="26">
        <f>IF('Реестр СИ'!B60="","",'Реестр СИ'!C60)</f>
        <v/>
      </c>
      <c r="D60" s="26">
        <f>IF('Реестр СИ'!B60="","",'Реестр СИ'!E60)</f>
        <v/>
      </c>
      <c r="E60" s="26">
        <f>IF('Реестр СИ'!B60="","",'Реестр СИ'!H60)</f>
        <v/>
      </c>
      <c r="F60" s="28">
        <f>IF(OR('Реестр СИ'!J60="",'Реестр СИ'!G60="Выведено из эксплуатации"),"",IF(AND(((Год*12+1)-(YEAR('Реестр СИ'!J60)*12+MONTH('Реестр СИ'!J60)))&gt;=0,MOD(((Год*12+1)-(YEAR('Реестр СИ'!J60)*12+MONTH('Реестр СИ'!J60))),MAX(1,'Реестр СИ'!H60))=0),DAY('Реестр СИ'!J60),""))</f>
        <v/>
      </c>
      <c r="G60" s="28">
        <f>IF(OR('Реестр СИ'!J60="",'Реестр СИ'!G60="Выведено из эксплуатации"),"",IF(AND(((Год*12+2)-(YEAR('Реестр СИ'!J60)*12+MONTH('Реестр СИ'!J60)))&gt;=0,MOD(((Год*12+2)-(YEAR('Реестр СИ'!J60)*12+MONTH('Реестр СИ'!J60))),MAX(1,'Реестр СИ'!H60))=0),DAY('Реестр СИ'!J60),""))</f>
        <v/>
      </c>
      <c r="H60" s="28">
        <f>IF(OR('Реестр СИ'!J60="",'Реестр СИ'!G60="Выведено из эксплуатации"),"",IF(AND(((Год*12+3)-(YEAR('Реестр СИ'!J60)*12+MONTH('Реестр СИ'!J60)))&gt;=0,MOD(((Год*12+3)-(YEAR('Реестр СИ'!J60)*12+MONTH('Реестр СИ'!J60))),MAX(1,'Реестр СИ'!H60))=0),DAY('Реестр СИ'!J60),""))</f>
        <v/>
      </c>
      <c r="I60" s="28">
        <f>IF(OR('Реестр СИ'!J60="",'Реестр СИ'!G60="Выведено из эксплуатации"),"",IF(AND(((Год*12+4)-(YEAR('Реестр СИ'!J60)*12+MONTH('Реестр СИ'!J60)))&gt;=0,MOD(((Год*12+4)-(YEAR('Реестр СИ'!J60)*12+MONTH('Реестр СИ'!J60))),MAX(1,'Реестр СИ'!H60))=0),DAY('Реестр СИ'!J60),""))</f>
        <v/>
      </c>
      <c r="J60" s="28">
        <f>IF(OR('Реестр СИ'!J60="",'Реестр СИ'!G60="Выведено из эксплуатации"),"",IF(AND(((Год*12+5)-(YEAR('Реестр СИ'!J60)*12+MONTH('Реестр СИ'!J60)))&gt;=0,MOD(((Год*12+5)-(YEAR('Реестр СИ'!J60)*12+MONTH('Реестр СИ'!J60))),MAX(1,'Реестр СИ'!H60))=0),DAY('Реестр СИ'!J60),""))</f>
        <v/>
      </c>
      <c r="K60" s="28">
        <f>IF(OR('Реестр СИ'!J60="",'Реестр СИ'!G60="Выведено из эксплуатации"),"",IF(AND(((Год*12+6)-(YEAR('Реестр СИ'!J60)*12+MONTH('Реестр СИ'!J60)))&gt;=0,MOD(((Год*12+6)-(YEAR('Реестр СИ'!J60)*12+MONTH('Реестр СИ'!J60))),MAX(1,'Реестр СИ'!H60))=0),DAY('Реестр СИ'!J60),""))</f>
        <v/>
      </c>
      <c r="L60" s="28">
        <f>IF(OR('Реестр СИ'!J60="",'Реестр СИ'!G60="Выведено из эксплуатации"),"",IF(AND(((Год*12+7)-(YEAR('Реестр СИ'!J60)*12+MONTH('Реестр СИ'!J60)))&gt;=0,MOD(((Год*12+7)-(YEAR('Реестр СИ'!J60)*12+MONTH('Реестр СИ'!J60))),MAX(1,'Реестр СИ'!H60))=0),DAY('Реестр СИ'!J60),""))</f>
        <v/>
      </c>
      <c r="M60" s="28">
        <f>IF(OR('Реестр СИ'!J60="",'Реестр СИ'!G60="Выведено из эксплуатации"),"",IF(AND(((Год*12+8)-(YEAR('Реестр СИ'!J60)*12+MONTH('Реестр СИ'!J60)))&gt;=0,MOD(((Год*12+8)-(YEAR('Реестр СИ'!J60)*12+MONTH('Реестр СИ'!J60))),MAX(1,'Реестр СИ'!H60))=0),DAY('Реестр СИ'!J60),""))</f>
        <v/>
      </c>
      <c r="N60" s="28">
        <f>IF(OR('Реестр СИ'!J60="",'Реестр СИ'!G60="Выведено из эксплуатации"),"",IF(AND(((Год*12+9)-(YEAR('Реестр СИ'!J60)*12+MONTH('Реестр СИ'!J60)))&gt;=0,MOD(((Год*12+9)-(YEAR('Реестр СИ'!J60)*12+MONTH('Реестр СИ'!J60))),MAX(1,'Реестр СИ'!H60))=0),DAY('Реестр СИ'!J60),""))</f>
        <v/>
      </c>
      <c r="O60" s="28">
        <f>IF(OR('Реестр СИ'!J60="",'Реестр СИ'!G60="Выведено из эксплуатации"),"",IF(AND(((Год*12+10)-(YEAR('Реестр СИ'!J60)*12+MONTH('Реестр СИ'!J60)))&gt;=0,MOD(((Год*12+10)-(YEAR('Реестр СИ'!J60)*12+MONTH('Реестр СИ'!J60))),MAX(1,'Реестр СИ'!H60))=0),DAY('Реестр СИ'!J60),""))</f>
        <v/>
      </c>
      <c r="P60" s="28">
        <f>IF(OR('Реестр СИ'!J60="",'Реестр СИ'!G60="Выведено из эксплуатации"),"",IF(AND(((Год*12+11)-(YEAR('Реестр СИ'!J60)*12+MONTH('Реестр СИ'!J60)))&gt;=0,MOD(((Год*12+11)-(YEAR('Реестр СИ'!J60)*12+MONTH('Реестр СИ'!J60))),MAX(1,'Реестр СИ'!H60))=0),DAY('Реестр СИ'!J60),""))</f>
        <v/>
      </c>
      <c r="Q60" s="28">
        <f>IF(OR('Реестр СИ'!J60="",'Реестр СИ'!G60="Выведено из эксплуатации"),"",IF(AND(((Год*12+12)-(YEAR('Реестр СИ'!J60)*12+MONTH('Реестр СИ'!J60)))&gt;=0,MOD(((Год*12+12)-(YEAR('Реестр СИ'!J60)*12+MONTH('Реестр СИ'!J60))),MAX(1,'Реестр СИ'!H60))=0),DAY('Реестр СИ'!J60),""))</f>
        <v/>
      </c>
      <c r="R60" s="29">
        <f>IF('Реестр СИ'!B60="","",COUNT(F60:Q60)*N('Реестр СИ'!N60))</f>
        <v/>
      </c>
    </row>
    <row r="61">
      <c r="A61" s="26">
        <f>IF('Реестр СИ'!B61="","",'Реестр СИ'!A61)</f>
        <v/>
      </c>
      <c r="B61" s="27">
        <f>IF('Реестр СИ'!B61="","",'Реестр СИ'!B61)</f>
        <v/>
      </c>
      <c r="C61" s="26">
        <f>IF('Реестр СИ'!B61="","",'Реестр СИ'!C61)</f>
        <v/>
      </c>
      <c r="D61" s="26">
        <f>IF('Реестр СИ'!B61="","",'Реестр СИ'!E61)</f>
        <v/>
      </c>
      <c r="E61" s="26">
        <f>IF('Реестр СИ'!B61="","",'Реестр СИ'!H61)</f>
        <v/>
      </c>
      <c r="F61" s="28">
        <f>IF(OR('Реестр СИ'!J61="",'Реестр СИ'!G61="Выведено из эксплуатации"),"",IF(AND(((Год*12+1)-(YEAR('Реестр СИ'!J61)*12+MONTH('Реестр СИ'!J61)))&gt;=0,MOD(((Год*12+1)-(YEAR('Реестр СИ'!J61)*12+MONTH('Реестр СИ'!J61))),MAX(1,'Реестр СИ'!H61))=0),DAY('Реестр СИ'!J61),""))</f>
        <v/>
      </c>
      <c r="G61" s="28">
        <f>IF(OR('Реестр СИ'!J61="",'Реестр СИ'!G61="Выведено из эксплуатации"),"",IF(AND(((Год*12+2)-(YEAR('Реестр СИ'!J61)*12+MONTH('Реестр СИ'!J61)))&gt;=0,MOD(((Год*12+2)-(YEAR('Реестр СИ'!J61)*12+MONTH('Реестр СИ'!J61))),MAX(1,'Реестр СИ'!H61))=0),DAY('Реестр СИ'!J61),""))</f>
        <v/>
      </c>
      <c r="H61" s="28">
        <f>IF(OR('Реестр СИ'!J61="",'Реестр СИ'!G61="Выведено из эксплуатации"),"",IF(AND(((Год*12+3)-(YEAR('Реестр СИ'!J61)*12+MONTH('Реестр СИ'!J61)))&gt;=0,MOD(((Год*12+3)-(YEAR('Реестр СИ'!J61)*12+MONTH('Реестр СИ'!J61))),MAX(1,'Реестр СИ'!H61))=0),DAY('Реестр СИ'!J61),""))</f>
        <v/>
      </c>
      <c r="I61" s="28">
        <f>IF(OR('Реестр СИ'!J61="",'Реестр СИ'!G61="Выведено из эксплуатации"),"",IF(AND(((Год*12+4)-(YEAR('Реестр СИ'!J61)*12+MONTH('Реестр СИ'!J61)))&gt;=0,MOD(((Год*12+4)-(YEAR('Реестр СИ'!J61)*12+MONTH('Реестр СИ'!J61))),MAX(1,'Реестр СИ'!H61))=0),DAY('Реестр СИ'!J61),""))</f>
        <v/>
      </c>
      <c r="J61" s="28">
        <f>IF(OR('Реестр СИ'!J61="",'Реестр СИ'!G61="Выведено из эксплуатации"),"",IF(AND(((Год*12+5)-(YEAR('Реестр СИ'!J61)*12+MONTH('Реестр СИ'!J61)))&gt;=0,MOD(((Год*12+5)-(YEAR('Реестр СИ'!J61)*12+MONTH('Реестр СИ'!J61))),MAX(1,'Реестр СИ'!H61))=0),DAY('Реестр СИ'!J61),""))</f>
        <v/>
      </c>
      <c r="K61" s="28">
        <f>IF(OR('Реестр СИ'!J61="",'Реестр СИ'!G61="Выведено из эксплуатации"),"",IF(AND(((Год*12+6)-(YEAR('Реестр СИ'!J61)*12+MONTH('Реестр СИ'!J61)))&gt;=0,MOD(((Год*12+6)-(YEAR('Реестр СИ'!J61)*12+MONTH('Реестр СИ'!J61))),MAX(1,'Реестр СИ'!H61))=0),DAY('Реестр СИ'!J61),""))</f>
        <v/>
      </c>
      <c r="L61" s="28">
        <f>IF(OR('Реестр СИ'!J61="",'Реестр СИ'!G61="Выведено из эксплуатации"),"",IF(AND(((Год*12+7)-(YEAR('Реестр СИ'!J61)*12+MONTH('Реестр СИ'!J61)))&gt;=0,MOD(((Год*12+7)-(YEAR('Реестр СИ'!J61)*12+MONTH('Реестр СИ'!J61))),MAX(1,'Реестр СИ'!H61))=0),DAY('Реестр СИ'!J61),""))</f>
        <v/>
      </c>
      <c r="M61" s="28">
        <f>IF(OR('Реестр СИ'!J61="",'Реестр СИ'!G61="Выведено из эксплуатации"),"",IF(AND(((Год*12+8)-(YEAR('Реестр СИ'!J61)*12+MONTH('Реестр СИ'!J61)))&gt;=0,MOD(((Год*12+8)-(YEAR('Реестр СИ'!J61)*12+MONTH('Реестр СИ'!J61))),MAX(1,'Реестр СИ'!H61))=0),DAY('Реестр СИ'!J61),""))</f>
        <v/>
      </c>
      <c r="N61" s="28">
        <f>IF(OR('Реестр СИ'!J61="",'Реестр СИ'!G61="Выведено из эксплуатации"),"",IF(AND(((Год*12+9)-(YEAR('Реестр СИ'!J61)*12+MONTH('Реестр СИ'!J61)))&gt;=0,MOD(((Год*12+9)-(YEAR('Реестр СИ'!J61)*12+MONTH('Реестр СИ'!J61))),MAX(1,'Реестр СИ'!H61))=0),DAY('Реестр СИ'!J61),""))</f>
        <v/>
      </c>
      <c r="O61" s="28">
        <f>IF(OR('Реестр СИ'!J61="",'Реестр СИ'!G61="Выведено из эксплуатации"),"",IF(AND(((Год*12+10)-(YEAR('Реестр СИ'!J61)*12+MONTH('Реестр СИ'!J61)))&gt;=0,MOD(((Год*12+10)-(YEAR('Реестр СИ'!J61)*12+MONTH('Реестр СИ'!J61))),MAX(1,'Реестр СИ'!H61))=0),DAY('Реестр СИ'!J61),""))</f>
        <v/>
      </c>
      <c r="P61" s="28">
        <f>IF(OR('Реестр СИ'!J61="",'Реестр СИ'!G61="Выведено из эксплуатации"),"",IF(AND(((Год*12+11)-(YEAR('Реестр СИ'!J61)*12+MONTH('Реестр СИ'!J61)))&gt;=0,MOD(((Год*12+11)-(YEAR('Реестр СИ'!J61)*12+MONTH('Реестр СИ'!J61))),MAX(1,'Реестр СИ'!H61))=0),DAY('Реестр СИ'!J61),""))</f>
        <v/>
      </c>
      <c r="Q61" s="28">
        <f>IF(OR('Реестр СИ'!J61="",'Реестр СИ'!G61="Выведено из эксплуатации"),"",IF(AND(((Год*12+12)-(YEAR('Реестр СИ'!J61)*12+MONTH('Реестр СИ'!J61)))&gt;=0,MOD(((Год*12+12)-(YEAR('Реестр СИ'!J61)*12+MONTH('Реестр СИ'!J61))),MAX(1,'Реестр СИ'!H61))=0),DAY('Реестр СИ'!J61),""))</f>
        <v/>
      </c>
      <c r="R61" s="29">
        <f>IF('Реестр СИ'!B61="","",COUNT(F61:Q61)*N('Реестр СИ'!N61))</f>
        <v/>
      </c>
    </row>
    <row r="62">
      <c r="A62" s="26">
        <f>IF('Реестр СИ'!B62="","",'Реестр СИ'!A62)</f>
        <v/>
      </c>
      <c r="B62" s="27">
        <f>IF('Реестр СИ'!B62="","",'Реестр СИ'!B62)</f>
        <v/>
      </c>
      <c r="C62" s="26">
        <f>IF('Реестр СИ'!B62="","",'Реестр СИ'!C62)</f>
        <v/>
      </c>
      <c r="D62" s="26">
        <f>IF('Реестр СИ'!B62="","",'Реестр СИ'!E62)</f>
        <v/>
      </c>
      <c r="E62" s="26">
        <f>IF('Реестр СИ'!B62="","",'Реестр СИ'!H62)</f>
        <v/>
      </c>
      <c r="F62" s="28">
        <f>IF(OR('Реестр СИ'!J62="",'Реестр СИ'!G62="Выведено из эксплуатации"),"",IF(AND(((Год*12+1)-(YEAR('Реестр СИ'!J62)*12+MONTH('Реестр СИ'!J62)))&gt;=0,MOD(((Год*12+1)-(YEAR('Реестр СИ'!J62)*12+MONTH('Реестр СИ'!J62))),MAX(1,'Реестр СИ'!H62))=0),DAY('Реестр СИ'!J62),""))</f>
        <v/>
      </c>
      <c r="G62" s="28">
        <f>IF(OR('Реестр СИ'!J62="",'Реестр СИ'!G62="Выведено из эксплуатации"),"",IF(AND(((Год*12+2)-(YEAR('Реестр СИ'!J62)*12+MONTH('Реестр СИ'!J62)))&gt;=0,MOD(((Год*12+2)-(YEAR('Реестр СИ'!J62)*12+MONTH('Реестр СИ'!J62))),MAX(1,'Реестр СИ'!H62))=0),DAY('Реестр СИ'!J62),""))</f>
        <v/>
      </c>
      <c r="H62" s="28">
        <f>IF(OR('Реестр СИ'!J62="",'Реестр СИ'!G62="Выведено из эксплуатации"),"",IF(AND(((Год*12+3)-(YEAR('Реестр СИ'!J62)*12+MONTH('Реестр СИ'!J62)))&gt;=0,MOD(((Год*12+3)-(YEAR('Реестр СИ'!J62)*12+MONTH('Реестр СИ'!J62))),MAX(1,'Реестр СИ'!H62))=0),DAY('Реестр СИ'!J62),""))</f>
        <v/>
      </c>
      <c r="I62" s="28">
        <f>IF(OR('Реестр СИ'!J62="",'Реестр СИ'!G62="Выведено из эксплуатации"),"",IF(AND(((Год*12+4)-(YEAR('Реестр СИ'!J62)*12+MONTH('Реестр СИ'!J62)))&gt;=0,MOD(((Год*12+4)-(YEAR('Реестр СИ'!J62)*12+MONTH('Реестр СИ'!J62))),MAX(1,'Реестр СИ'!H62))=0),DAY('Реестр СИ'!J62),""))</f>
        <v/>
      </c>
      <c r="J62" s="28">
        <f>IF(OR('Реестр СИ'!J62="",'Реестр СИ'!G62="Выведено из эксплуатации"),"",IF(AND(((Год*12+5)-(YEAR('Реестр СИ'!J62)*12+MONTH('Реестр СИ'!J62)))&gt;=0,MOD(((Год*12+5)-(YEAR('Реестр СИ'!J62)*12+MONTH('Реестр СИ'!J62))),MAX(1,'Реестр СИ'!H62))=0),DAY('Реестр СИ'!J62),""))</f>
        <v/>
      </c>
      <c r="K62" s="28">
        <f>IF(OR('Реестр СИ'!J62="",'Реестр СИ'!G62="Выведено из эксплуатации"),"",IF(AND(((Год*12+6)-(YEAR('Реестр СИ'!J62)*12+MONTH('Реестр СИ'!J62)))&gt;=0,MOD(((Год*12+6)-(YEAR('Реестр СИ'!J62)*12+MONTH('Реестр СИ'!J62))),MAX(1,'Реестр СИ'!H62))=0),DAY('Реестр СИ'!J62),""))</f>
        <v/>
      </c>
      <c r="L62" s="28">
        <f>IF(OR('Реестр СИ'!J62="",'Реестр СИ'!G62="Выведено из эксплуатации"),"",IF(AND(((Год*12+7)-(YEAR('Реестр СИ'!J62)*12+MONTH('Реестр СИ'!J62)))&gt;=0,MOD(((Год*12+7)-(YEAR('Реестр СИ'!J62)*12+MONTH('Реестр СИ'!J62))),MAX(1,'Реестр СИ'!H62))=0),DAY('Реестр СИ'!J62),""))</f>
        <v/>
      </c>
      <c r="M62" s="28">
        <f>IF(OR('Реестр СИ'!J62="",'Реестр СИ'!G62="Выведено из эксплуатации"),"",IF(AND(((Год*12+8)-(YEAR('Реестр СИ'!J62)*12+MONTH('Реестр СИ'!J62)))&gt;=0,MOD(((Год*12+8)-(YEAR('Реестр СИ'!J62)*12+MONTH('Реестр СИ'!J62))),MAX(1,'Реестр СИ'!H62))=0),DAY('Реестр СИ'!J62),""))</f>
        <v/>
      </c>
      <c r="N62" s="28">
        <f>IF(OR('Реестр СИ'!J62="",'Реестр СИ'!G62="Выведено из эксплуатации"),"",IF(AND(((Год*12+9)-(YEAR('Реестр СИ'!J62)*12+MONTH('Реестр СИ'!J62)))&gt;=0,MOD(((Год*12+9)-(YEAR('Реестр СИ'!J62)*12+MONTH('Реестр СИ'!J62))),MAX(1,'Реестр СИ'!H62))=0),DAY('Реестр СИ'!J62),""))</f>
        <v/>
      </c>
      <c r="O62" s="28">
        <f>IF(OR('Реестр СИ'!J62="",'Реестр СИ'!G62="Выведено из эксплуатации"),"",IF(AND(((Год*12+10)-(YEAR('Реестр СИ'!J62)*12+MONTH('Реестр СИ'!J62)))&gt;=0,MOD(((Год*12+10)-(YEAR('Реестр СИ'!J62)*12+MONTH('Реестр СИ'!J62))),MAX(1,'Реестр СИ'!H62))=0),DAY('Реестр СИ'!J62),""))</f>
        <v/>
      </c>
      <c r="P62" s="28">
        <f>IF(OR('Реестр СИ'!J62="",'Реестр СИ'!G62="Выведено из эксплуатации"),"",IF(AND(((Год*12+11)-(YEAR('Реестр СИ'!J62)*12+MONTH('Реестр СИ'!J62)))&gt;=0,MOD(((Год*12+11)-(YEAR('Реестр СИ'!J62)*12+MONTH('Реестр СИ'!J62))),MAX(1,'Реестр СИ'!H62))=0),DAY('Реестр СИ'!J62),""))</f>
        <v/>
      </c>
      <c r="Q62" s="28">
        <f>IF(OR('Реестр СИ'!J62="",'Реестр СИ'!G62="Выведено из эксплуатации"),"",IF(AND(((Год*12+12)-(YEAR('Реестр СИ'!J62)*12+MONTH('Реестр СИ'!J62)))&gt;=0,MOD(((Год*12+12)-(YEAR('Реестр СИ'!J62)*12+MONTH('Реестр СИ'!J62))),MAX(1,'Реестр СИ'!H62))=0),DAY('Реестр СИ'!J62),""))</f>
        <v/>
      </c>
      <c r="R62" s="29">
        <f>IF('Реестр СИ'!B62="","",COUNT(F62:Q62)*N('Реестр СИ'!N62))</f>
        <v/>
      </c>
    </row>
    <row r="63">
      <c r="A63" s="26">
        <f>IF('Реестр СИ'!B63="","",'Реестр СИ'!A63)</f>
        <v/>
      </c>
      <c r="B63" s="27">
        <f>IF('Реестр СИ'!B63="","",'Реестр СИ'!B63)</f>
        <v/>
      </c>
      <c r="C63" s="26">
        <f>IF('Реестр СИ'!B63="","",'Реестр СИ'!C63)</f>
        <v/>
      </c>
      <c r="D63" s="26">
        <f>IF('Реестр СИ'!B63="","",'Реестр СИ'!E63)</f>
        <v/>
      </c>
      <c r="E63" s="26">
        <f>IF('Реестр СИ'!B63="","",'Реестр СИ'!H63)</f>
        <v/>
      </c>
      <c r="F63" s="28">
        <f>IF(OR('Реестр СИ'!J63="",'Реестр СИ'!G63="Выведено из эксплуатации"),"",IF(AND(((Год*12+1)-(YEAR('Реестр СИ'!J63)*12+MONTH('Реестр СИ'!J63)))&gt;=0,MOD(((Год*12+1)-(YEAR('Реестр СИ'!J63)*12+MONTH('Реестр СИ'!J63))),MAX(1,'Реестр СИ'!H63))=0),DAY('Реестр СИ'!J63),""))</f>
        <v/>
      </c>
      <c r="G63" s="28">
        <f>IF(OR('Реестр СИ'!J63="",'Реестр СИ'!G63="Выведено из эксплуатации"),"",IF(AND(((Год*12+2)-(YEAR('Реестр СИ'!J63)*12+MONTH('Реестр СИ'!J63)))&gt;=0,MOD(((Год*12+2)-(YEAR('Реестр СИ'!J63)*12+MONTH('Реестр СИ'!J63))),MAX(1,'Реестр СИ'!H63))=0),DAY('Реестр СИ'!J63),""))</f>
        <v/>
      </c>
      <c r="H63" s="28">
        <f>IF(OR('Реестр СИ'!J63="",'Реестр СИ'!G63="Выведено из эксплуатации"),"",IF(AND(((Год*12+3)-(YEAR('Реестр СИ'!J63)*12+MONTH('Реестр СИ'!J63)))&gt;=0,MOD(((Год*12+3)-(YEAR('Реестр СИ'!J63)*12+MONTH('Реестр СИ'!J63))),MAX(1,'Реестр СИ'!H63))=0),DAY('Реестр СИ'!J63),""))</f>
        <v/>
      </c>
      <c r="I63" s="28">
        <f>IF(OR('Реестр СИ'!J63="",'Реестр СИ'!G63="Выведено из эксплуатации"),"",IF(AND(((Год*12+4)-(YEAR('Реестр СИ'!J63)*12+MONTH('Реестр СИ'!J63)))&gt;=0,MOD(((Год*12+4)-(YEAR('Реестр СИ'!J63)*12+MONTH('Реестр СИ'!J63))),MAX(1,'Реестр СИ'!H63))=0),DAY('Реестр СИ'!J63),""))</f>
        <v/>
      </c>
      <c r="J63" s="28">
        <f>IF(OR('Реестр СИ'!J63="",'Реестр СИ'!G63="Выведено из эксплуатации"),"",IF(AND(((Год*12+5)-(YEAR('Реестр СИ'!J63)*12+MONTH('Реестр СИ'!J63)))&gt;=0,MOD(((Год*12+5)-(YEAR('Реестр СИ'!J63)*12+MONTH('Реестр СИ'!J63))),MAX(1,'Реестр СИ'!H63))=0),DAY('Реестр СИ'!J63),""))</f>
        <v/>
      </c>
      <c r="K63" s="28">
        <f>IF(OR('Реестр СИ'!J63="",'Реестр СИ'!G63="Выведено из эксплуатации"),"",IF(AND(((Год*12+6)-(YEAR('Реестр СИ'!J63)*12+MONTH('Реестр СИ'!J63)))&gt;=0,MOD(((Год*12+6)-(YEAR('Реестр СИ'!J63)*12+MONTH('Реестр СИ'!J63))),MAX(1,'Реестр СИ'!H63))=0),DAY('Реестр СИ'!J63),""))</f>
        <v/>
      </c>
      <c r="L63" s="28">
        <f>IF(OR('Реестр СИ'!J63="",'Реестр СИ'!G63="Выведено из эксплуатации"),"",IF(AND(((Год*12+7)-(YEAR('Реестр СИ'!J63)*12+MONTH('Реестр СИ'!J63)))&gt;=0,MOD(((Год*12+7)-(YEAR('Реестр СИ'!J63)*12+MONTH('Реестр СИ'!J63))),MAX(1,'Реестр СИ'!H63))=0),DAY('Реестр СИ'!J63),""))</f>
        <v/>
      </c>
      <c r="M63" s="28">
        <f>IF(OR('Реестр СИ'!J63="",'Реестр СИ'!G63="Выведено из эксплуатации"),"",IF(AND(((Год*12+8)-(YEAR('Реестр СИ'!J63)*12+MONTH('Реестр СИ'!J63)))&gt;=0,MOD(((Год*12+8)-(YEAR('Реестр СИ'!J63)*12+MONTH('Реестр СИ'!J63))),MAX(1,'Реестр СИ'!H63))=0),DAY('Реестр СИ'!J63),""))</f>
        <v/>
      </c>
      <c r="N63" s="28">
        <f>IF(OR('Реестр СИ'!J63="",'Реестр СИ'!G63="Выведено из эксплуатации"),"",IF(AND(((Год*12+9)-(YEAR('Реестр СИ'!J63)*12+MONTH('Реестр СИ'!J63)))&gt;=0,MOD(((Год*12+9)-(YEAR('Реестр СИ'!J63)*12+MONTH('Реестр СИ'!J63))),MAX(1,'Реестр СИ'!H63))=0),DAY('Реестр СИ'!J63),""))</f>
        <v/>
      </c>
      <c r="O63" s="28">
        <f>IF(OR('Реестр СИ'!J63="",'Реестр СИ'!G63="Выведено из эксплуатации"),"",IF(AND(((Год*12+10)-(YEAR('Реестр СИ'!J63)*12+MONTH('Реестр СИ'!J63)))&gt;=0,MOD(((Год*12+10)-(YEAR('Реестр СИ'!J63)*12+MONTH('Реестр СИ'!J63))),MAX(1,'Реестр СИ'!H63))=0),DAY('Реестр СИ'!J63),""))</f>
        <v/>
      </c>
      <c r="P63" s="28">
        <f>IF(OR('Реестр СИ'!J63="",'Реестр СИ'!G63="Выведено из эксплуатации"),"",IF(AND(((Год*12+11)-(YEAR('Реестр СИ'!J63)*12+MONTH('Реестр СИ'!J63)))&gt;=0,MOD(((Год*12+11)-(YEAR('Реестр СИ'!J63)*12+MONTH('Реестр СИ'!J63))),MAX(1,'Реестр СИ'!H63))=0),DAY('Реестр СИ'!J63),""))</f>
        <v/>
      </c>
      <c r="Q63" s="28">
        <f>IF(OR('Реестр СИ'!J63="",'Реестр СИ'!G63="Выведено из эксплуатации"),"",IF(AND(((Год*12+12)-(YEAR('Реестр СИ'!J63)*12+MONTH('Реестр СИ'!J63)))&gt;=0,MOD(((Год*12+12)-(YEAR('Реестр СИ'!J63)*12+MONTH('Реестр СИ'!J63))),MAX(1,'Реестр СИ'!H63))=0),DAY('Реестр СИ'!J63),""))</f>
        <v/>
      </c>
      <c r="R63" s="29">
        <f>IF('Реестр СИ'!B63="","",COUNT(F63:Q63)*N('Реестр СИ'!N63))</f>
        <v/>
      </c>
    </row>
    <row r="64">
      <c r="A64" s="26">
        <f>IF('Реестр СИ'!B64="","",'Реестр СИ'!A64)</f>
        <v/>
      </c>
      <c r="B64" s="27">
        <f>IF('Реестр СИ'!B64="","",'Реестр СИ'!B64)</f>
        <v/>
      </c>
      <c r="C64" s="26">
        <f>IF('Реестр СИ'!B64="","",'Реестр СИ'!C64)</f>
        <v/>
      </c>
      <c r="D64" s="26">
        <f>IF('Реестр СИ'!B64="","",'Реестр СИ'!E64)</f>
        <v/>
      </c>
      <c r="E64" s="26">
        <f>IF('Реестр СИ'!B64="","",'Реестр СИ'!H64)</f>
        <v/>
      </c>
      <c r="F64" s="28">
        <f>IF(OR('Реестр СИ'!J64="",'Реестр СИ'!G64="Выведено из эксплуатации"),"",IF(AND(((Год*12+1)-(YEAR('Реестр СИ'!J64)*12+MONTH('Реестр СИ'!J64)))&gt;=0,MOD(((Год*12+1)-(YEAR('Реестр СИ'!J64)*12+MONTH('Реестр СИ'!J64))),MAX(1,'Реестр СИ'!H64))=0),DAY('Реестр СИ'!J64),""))</f>
        <v/>
      </c>
      <c r="G64" s="28">
        <f>IF(OR('Реестр СИ'!J64="",'Реестр СИ'!G64="Выведено из эксплуатации"),"",IF(AND(((Год*12+2)-(YEAR('Реестр СИ'!J64)*12+MONTH('Реестр СИ'!J64)))&gt;=0,MOD(((Год*12+2)-(YEAR('Реестр СИ'!J64)*12+MONTH('Реестр СИ'!J64))),MAX(1,'Реестр СИ'!H64))=0),DAY('Реестр СИ'!J64),""))</f>
        <v/>
      </c>
      <c r="H64" s="28">
        <f>IF(OR('Реестр СИ'!J64="",'Реестр СИ'!G64="Выведено из эксплуатации"),"",IF(AND(((Год*12+3)-(YEAR('Реестр СИ'!J64)*12+MONTH('Реестр СИ'!J64)))&gt;=0,MOD(((Год*12+3)-(YEAR('Реестр СИ'!J64)*12+MONTH('Реестр СИ'!J64))),MAX(1,'Реестр СИ'!H64))=0),DAY('Реестр СИ'!J64),""))</f>
        <v/>
      </c>
      <c r="I64" s="28">
        <f>IF(OR('Реестр СИ'!J64="",'Реестр СИ'!G64="Выведено из эксплуатации"),"",IF(AND(((Год*12+4)-(YEAR('Реестр СИ'!J64)*12+MONTH('Реестр СИ'!J64)))&gt;=0,MOD(((Год*12+4)-(YEAR('Реестр СИ'!J64)*12+MONTH('Реестр СИ'!J64))),MAX(1,'Реестр СИ'!H64))=0),DAY('Реестр СИ'!J64),""))</f>
        <v/>
      </c>
      <c r="J64" s="28">
        <f>IF(OR('Реестр СИ'!J64="",'Реестр СИ'!G64="Выведено из эксплуатации"),"",IF(AND(((Год*12+5)-(YEAR('Реестр СИ'!J64)*12+MONTH('Реестр СИ'!J64)))&gt;=0,MOD(((Год*12+5)-(YEAR('Реестр СИ'!J64)*12+MONTH('Реестр СИ'!J64))),MAX(1,'Реестр СИ'!H64))=0),DAY('Реестр СИ'!J64),""))</f>
        <v/>
      </c>
      <c r="K64" s="28">
        <f>IF(OR('Реестр СИ'!J64="",'Реестр СИ'!G64="Выведено из эксплуатации"),"",IF(AND(((Год*12+6)-(YEAR('Реестр СИ'!J64)*12+MONTH('Реестр СИ'!J64)))&gt;=0,MOD(((Год*12+6)-(YEAR('Реестр СИ'!J64)*12+MONTH('Реестр СИ'!J64))),MAX(1,'Реестр СИ'!H64))=0),DAY('Реестр СИ'!J64),""))</f>
        <v/>
      </c>
      <c r="L64" s="28">
        <f>IF(OR('Реестр СИ'!J64="",'Реестр СИ'!G64="Выведено из эксплуатации"),"",IF(AND(((Год*12+7)-(YEAR('Реестр СИ'!J64)*12+MONTH('Реестр СИ'!J64)))&gt;=0,MOD(((Год*12+7)-(YEAR('Реестр СИ'!J64)*12+MONTH('Реестр СИ'!J64))),MAX(1,'Реестр СИ'!H64))=0),DAY('Реестр СИ'!J64),""))</f>
        <v/>
      </c>
      <c r="M64" s="28">
        <f>IF(OR('Реестр СИ'!J64="",'Реестр СИ'!G64="Выведено из эксплуатации"),"",IF(AND(((Год*12+8)-(YEAR('Реестр СИ'!J64)*12+MONTH('Реестр СИ'!J64)))&gt;=0,MOD(((Год*12+8)-(YEAR('Реестр СИ'!J64)*12+MONTH('Реестр СИ'!J64))),MAX(1,'Реестр СИ'!H64))=0),DAY('Реестр СИ'!J64),""))</f>
        <v/>
      </c>
      <c r="N64" s="28">
        <f>IF(OR('Реестр СИ'!J64="",'Реестр СИ'!G64="Выведено из эксплуатации"),"",IF(AND(((Год*12+9)-(YEAR('Реестр СИ'!J64)*12+MONTH('Реестр СИ'!J64)))&gt;=0,MOD(((Год*12+9)-(YEAR('Реестр СИ'!J64)*12+MONTH('Реестр СИ'!J64))),MAX(1,'Реестр СИ'!H64))=0),DAY('Реестр СИ'!J64),""))</f>
        <v/>
      </c>
      <c r="O64" s="28">
        <f>IF(OR('Реестр СИ'!J64="",'Реестр СИ'!G64="Выведено из эксплуатации"),"",IF(AND(((Год*12+10)-(YEAR('Реестр СИ'!J64)*12+MONTH('Реестр СИ'!J64)))&gt;=0,MOD(((Год*12+10)-(YEAR('Реестр СИ'!J64)*12+MONTH('Реестр СИ'!J64))),MAX(1,'Реестр СИ'!H64))=0),DAY('Реестр СИ'!J64),""))</f>
        <v/>
      </c>
      <c r="P64" s="28">
        <f>IF(OR('Реестр СИ'!J64="",'Реестр СИ'!G64="Выведено из эксплуатации"),"",IF(AND(((Год*12+11)-(YEAR('Реестр СИ'!J64)*12+MONTH('Реестр СИ'!J64)))&gt;=0,MOD(((Год*12+11)-(YEAR('Реестр СИ'!J64)*12+MONTH('Реестр СИ'!J64))),MAX(1,'Реестр СИ'!H64))=0),DAY('Реестр СИ'!J64),""))</f>
        <v/>
      </c>
      <c r="Q64" s="28">
        <f>IF(OR('Реестр СИ'!J64="",'Реестр СИ'!G64="Выведено из эксплуатации"),"",IF(AND(((Год*12+12)-(YEAR('Реестр СИ'!J64)*12+MONTH('Реестр СИ'!J64)))&gt;=0,MOD(((Год*12+12)-(YEAR('Реестр СИ'!J64)*12+MONTH('Реестр СИ'!J64))),MAX(1,'Реестр СИ'!H64))=0),DAY('Реестр СИ'!J64),""))</f>
        <v/>
      </c>
      <c r="R64" s="29">
        <f>IF('Реестр СИ'!B64="","",COUNT(F64:Q64)*N('Реестр СИ'!N64))</f>
        <v/>
      </c>
    </row>
    <row r="65">
      <c r="A65" s="26">
        <f>IF('Реестр СИ'!B65="","",'Реестр СИ'!A65)</f>
        <v/>
      </c>
      <c r="B65" s="27">
        <f>IF('Реестр СИ'!B65="","",'Реестр СИ'!B65)</f>
        <v/>
      </c>
      <c r="C65" s="26">
        <f>IF('Реестр СИ'!B65="","",'Реестр СИ'!C65)</f>
        <v/>
      </c>
      <c r="D65" s="26">
        <f>IF('Реестр СИ'!B65="","",'Реестр СИ'!E65)</f>
        <v/>
      </c>
      <c r="E65" s="26">
        <f>IF('Реестр СИ'!B65="","",'Реестр СИ'!H65)</f>
        <v/>
      </c>
      <c r="F65" s="28">
        <f>IF(OR('Реестр СИ'!J65="",'Реестр СИ'!G65="Выведено из эксплуатации"),"",IF(AND(((Год*12+1)-(YEAR('Реестр СИ'!J65)*12+MONTH('Реестр СИ'!J65)))&gt;=0,MOD(((Год*12+1)-(YEAR('Реестр СИ'!J65)*12+MONTH('Реестр СИ'!J65))),MAX(1,'Реестр СИ'!H65))=0),DAY('Реестр СИ'!J65),""))</f>
        <v/>
      </c>
      <c r="G65" s="28">
        <f>IF(OR('Реестр СИ'!J65="",'Реестр СИ'!G65="Выведено из эксплуатации"),"",IF(AND(((Год*12+2)-(YEAR('Реестр СИ'!J65)*12+MONTH('Реестр СИ'!J65)))&gt;=0,MOD(((Год*12+2)-(YEAR('Реестр СИ'!J65)*12+MONTH('Реестр СИ'!J65))),MAX(1,'Реестр СИ'!H65))=0),DAY('Реестр СИ'!J65),""))</f>
        <v/>
      </c>
      <c r="H65" s="28">
        <f>IF(OR('Реестр СИ'!J65="",'Реестр СИ'!G65="Выведено из эксплуатации"),"",IF(AND(((Год*12+3)-(YEAR('Реестр СИ'!J65)*12+MONTH('Реестр СИ'!J65)))&gt;=0,MOD(((Год*12+3)-(YEAR('Реестр СИ'!J65)*12+MONTH('Реестр СИ'!J65))),MAX(1,'Реестр СИ'!H65))=0),DAY('Реестр СИ'!J65),""))</f>
        <v/>
      </c>
      <c r="I65" s="28">
        <f>IF(OR('Реестр СИ'!J65="",'Реестр СИ'!G65="Выведено из эксплуатации"),"",IF(AND(((Год*12+4)-(YEAR('Реестр СИ'!J65)*12+MONTH('Реестр СИ'!J65)))&gt;=0,MOD(((Год*12+4)-(YEAR('Реестр СИ'!J65)*12+MONTH('Реестр СИ'!J65))),MAX(1,'Реестр СИ'!H65))=0),DAY('Реестр СИ'!J65),""))</f>
        <v/>
      </c>
      <c r="J65" s="28">
        <f>IF(OR('Реестр СИ'!J65="",'Реестр СИ'!G65="Выведено из эксплуатации"),"",IF(AND(((Год*12+5)-(YEAR('Реестр СИ'!J65)*12+MONTH('Реестр СИ'!J65)))&gt;=0,MOD(((Год*12+5)-(YEAR('Реестр СИ'!J65)*12+MONTH('Реестр СИ'!J65))),MAX(1,'Реестр СИ'!H65))=0),DAY('Реестр СИ'!J65),""))</f>
        <v/>
      </c>
      <c r="K65" s="28">
        <f>IF(OR('Реестр СИ'!J65="",'Реестр СИ'!G65="Выведено из эксплуатации"),"",IF(AND(((Год*12+6)-(YEAR('Реестр СИ'!J65)*12+MONTH('Реестр СИ'!J65)))&gt;=0,MOD(((Год*12+6)-(YEAR('Реестр СИ'!J65)*12+MONTH('Реестр СИ'!J65))),MAX(1,'Реестр СИ'!H65))=0),DAY('Реестр СИ'!J65),""))</f>
        <v/>
      </c>
      <c r="L65" s="28">
        <f>IF(OR('Реестр СИ'!J65="",'Реестр СИ'!G65="Выведено из эксплуатации"),"",IF(AND(((Год*12+7)-(YEAR('Реестр СИ'!J65)*12+MONTH('Реестр СИ'!J65)))&gt;=0,MOD(((Год*12+7)-(YEAR('Реестр СИ'!J65)*12+MONTH('Реестр СИ'!J65))),MAX(1,'Реестр СИ'!H65))=0),DAY('Реестр СИ'!J65),""))</f>
        <v/>
      </c>
      <c r="M65" s="28">
        <f>IF(OR('Реестр СИ'!J65="",'Реестр СИ'!G65="Выведено из эксплуатации"),"",IF(AND(((Год*12+8)-(YEAR('Реестр СИ'!J65)*12+MONTH('Реестр СИ'!J65)))&gt;=0,MOD(((Год*12+8)-(YEAR('Реестр СИ'!J65)*12+MONTH('Реестр СИ'!J65))),MAX(1,'Реестр СИ'!H65))=0),DAY('Реестр СИ'!J65),""))</f>
        <v/>
      </c>
      <c r="N65" s="28">
        <f>IF(OR('Реестр СИ'!J65="",'Реестр СИ'!G65="Выведено из эксплуатации"),"",IF(AND(((Год*12+9)-(YEAR('Реестр СИ'!J65)*12+MONTH('Реестр СИ'!J65)))&gt;=0,MOD(((Год*12+9)-(YEAR('Реестр СИ'!J65)*12+MONTH('Реестр СИ'!J65))),MAX(1,'Реестр СИ'!H65))=0),DAY('Реестр СИ'!J65),""))</f>
        <v/>
      </c>
      <c r="O65" s="28">
        <f>IF(OR('Реестр СИ'!J65="",'Реестр СИ'!G65="Выведено из эксплуатации"),"",IF(AND(((Год*12+10)-(YEAR('Реестр СИ'!J65)*12+MONTH('Реестр СИ'!J65)))&gt;=0,MOD(((Год*12+10)-(YEAR('Реестр СИ'!J65)*12+MONTH('Реестр СИ'!J65))),MAX(1,'Реестр СИ'!H65))=0),DAY('Реестр СИ'!J65),""))</f>
        <v/>
      </c>
      <c r="P65" s="28">
        <f>IF(OR('Реестр СИ'!J65="",'Реестр СИ'!G65="Выведено из эксплуатации"),"",IF(AND(((Год*12+11)-(YEAR('Реестр СИ'!J65)*12+MONTH('Реестр СИ'!J65)))&gt;=0,MOD(((Год*12+11)-(YEAR('Реестр СИ'!J65)*12+MONTH('Реестр СИ'!J65))),MAX(1,'Реестр СИ'!H65))=0),DAY('Реестр СИ'!J65),""))</f>
        <v/>
      </c>
      <c r="Q65" s="28">
        <f>IF(OR('Реестр СИ'!J65="",'Реестр СИ'!G65="Выведено из эксплуатации"),"",IF(AND(((Год*12+12)-(YEAR('Реестр СИ'!J65)*12+MONTH('Реестр СИ'!J65)))&gt;=0,MOD(((Год*12+12)-(YEAR('Реестр СИ'!J65)*12+MONTH('Реестр СИ'!J65))),MAX(1,'Реестр СИ'!H65))=0),DAY('Реестр СИ'!J65),""))</f>
        <v/>
      </c>
      <c r="R65" s="29">
        <f>IF('Реестр СИ'!B65="","",COUNT(F65:Q65)*N('Реестр СИ'!N65))</f>
        <v/>
      </c>
    </row>
    <row r="66">
      <c r="A66" s="26">
        <f>IF('Реестр СИ'!B66="","",'Реестр СИ'!A66)</f>
        <v/>
      </c>
      <c r="B66" s="27">
        <f>IF('Реестр СИ'!B66="","",'Реестр СИ'!B66)</f>
        <v/>
      </c>
      <c r="C66" s="26">
        <f>IF('Реестр СИ'!B66="","",'Реестр СИ'!C66)</f>
        <v/>
      </c>
      <c r="D66" s="26">
        <f>IF('Реестр СИ'!B66="","",'Реестр СИ'!E66)</f>
        <v/>
      </c>
      <c r="E66" s="26">
        <f>IF('Реестр СИ'!B66="","",'Реестр СИ'!H66)</f>
        <v/>
      </c>
      <c r="F66" s="28">
        <f>IF(OR('Реестр СИ'!J66="",'Реестр СИ'!G66="Выведено из эксплуатации"),"",IF(AND(((Год*12+1)-(YEAR('Реестр СИ'!J66)*12+MONTH('Реестр СИ'!J66)))&gt;=0,MOD(((Год*12+1)-(YEAR('Реестр СИ'!J66)*12+MONTH('Реестр СИ'!J66))),MAX(1,'Реестр СИ'!H66))=0),DAY('Реестр СИ'!J66),""))</f>
        <v/>
      </c>
      <c r="G66" s="28">
        <f>IF(OR('Реестр СИ'!J66="",'Реестр СИ'!G66="Выведено из эксплуатации"),"",IF(AND(((Год*12+2)-(YEAR('Реестр СИ'!J66)*12+MONTH('Реестр СИ'!J66)))&gt;=0,MOD(((Год*12+2)-(YEAR('Реестр СИ'!J66)*12+MONTH('Реестр СИ'!J66))),MAX(1,'Реестр СИ'!H66))=0),DAY('Реестр СИ'!J66),""))</f>
        <v/>
      </c>
      <c r="H66" s="28">
        <f>IF(OR('Реестр СИ'!J66="",'Реестр СИ'!G66="Выведено из эксплуатации"),"",IF(AND(((Год*12+3)-(YEAR('Реестр СИ'!J66)*12+MONTH('Реестр СИ'!J66)))&gt;=0,MOD(((Год*12+3)-(YEAR('Реестр СИ'!J66)*12+MONTH('Реестр СИ'!J66))),MAX(1,'Реестр СИ'!H66))=0),DAY('Реестр СИ'!J66),""))</f>
        <v/>
      </c>
      <c r="I66" s="28">
        <f>IF(OR('Реестр СИ'!J66="",'Реестр СИ'!G66="Выведено из эксплуатации"),"",IF(AND(((Год*12+4)-(YEAR('Реестр СИ'!J66)*12+MONTH('Реестр СИ'!J66)))&gt;=0,MOD(((Год*12+4)-(YEAR('Реестр СИ'!J66)*12+MONTH('Реестр СИ'!J66))),MAX(1,'Реестр СИ'!H66))=0),DAY('Реестр СИ'!J66),""))</f>
        <v/>
      </c>
      <c r="J66" s="28">
        <f>IF(OR('Реестр СИ'!J66="",'Реестр СИ'!G66="Выведено из эксплуатации"),"",IF(AND(((Год*12+5)-(YEAR('Реестр СИ'!J66)*12+MONTH('Реестр СИ'!J66)))&gt;=0,MOD(((Год*12+5)-(YEAR('Реестр СИ'!J66)*12+MONTH('Реестр СИ'!J66))),MAX(1,'Реестр СИ'!H66))=0),DAY('Реестр СИ'!J66),""))</f>
        <v/>
      </c>
      <c r="K66" s="28">
        <f>IF(OR('Реестр СИ'!J66="",'Реестр СИ'!G66="Выведено из эксплуатации"),"",IF(AND(((Год*12+6)-(YEAR('Реестр СИ'!J66)*12+MONTH('Реестр СИ'!J66)))&gt;=0,MOD(((Год*12+6)-(YEAR('Реестр СИ'!J66)*12+MONTH('Реестр СИ'!J66))),MAX(1,'Реестр СИ'!H66))=0),DAY('Реестр СИ'!J66),""))</f>
        <v/>
      </c>
      <c r="L66" s="28">
        <f>IF(OR('Реестр СИ'!J66="",'Реестр СИ'!G66="Выведено из эксплуатации"),"",IF(AND(((Год*12+7)-(YEAR('Реестр СИ'!J66)*12+MONTH('Реестр СИ'!J66)))&gt;=0,MOD(((Год*12+7)-(YEAR('Реестр СИ'!J66)*12+MONTH('Реестр СИ'!J66))),MAX(1,'Реестр СИ'!H66))=0),DAY('Реестр СИ'!J66),""))</f>
        <v/>
      </c>
      <c r="M66" s="28">
        <f>IF(OR('Реестр СИ'!J66="",'Реестр СИ'!G66="Выведено из эксплуатации"),"",IF(AND(((Год*12+8)-(YEAR('Реестр СИ'!J66)*12+MONTH('Реестр СИ'!J66)))&gt;=0,MOD(((Год*12+8)-(YEAR('Реестр СИ'!J66)*12+MONTH('Реестр СИ'!J66))),MAX(1,'Реестр СИ'!H66))=0),DAY('Реестр СИ'!J66),""))</f>
        <v/>
      </c>
      <c r="N66" s="28">
        <f>IF(OR('Реестр СИ'!J66="",'Реестр СИ'!G66="Выведено из эксплуатации"),"",IF(AND(((Год*12+9)-(YEAR('Реестр СИ'!J66)*12+MONTH('Реестр СИ'!J66)))&gt;=0,MOD(((Год*12+9)-(YEAR('Реестр СИ'!J66)*12+MONTH('Реестр СИ'!J66))),MAX(1,'Реестр СИ'!H66))=0),DAY('Реестр СИ'!J66),""))</f>
        <v/>
      </c>
      <c r="O66" s="28">
        <f>IF(OR('Реестр СИ'!J66="",'Реестр СИ'!G66="Выведено из эксплуатации"),"",IF(AND(((Год*12+10)-(YEAR('Реестр СИ'!J66)*12+MONTH('Реестр СИ'!J66)))&gt;=0,MOD(((Год*12+10)-(YEAR('Реестр СИ'!J66)*12+MONTH('Реестр СИ'!J66))),MAX(1,'Реестр СИ'!H66))=0),DAY('Реестр СИ'!J66),""))</f>
        <v/>
      </c>
      <c r="P66" s="28">
        <f>IF(OR('Реестр СИ'!J66="",'Реестр СИ'!G66="Выведено из эксплуатации"),"",IF(AND(((Год*12+11)-(YEAR('Реестр СИ'!J66)*12+MONTH('Реестр СИ'!J66)))&gt;=0,MOD(((Год*12+11)-(YEAR('Реестр СИ'!J66)*12+MONTH('Реестр СИ'!J66))),MAX(1,'Реестр СИ'!H66))=0),DAY('Реестр СИ'!J66),""))</f>
        <v/>
      </c>
      <c r="Q66" s="28">
        <f>IF(OR('Реестр СИ'!J66="",'Реестр СИ'!G66="Выведено из эксплуатации"),"",IF(AND(((Год*12+12)-(YEAR('Реестр СИ'!J66)*12+MONTH('Реестр СИ'!J66)))&gt;=0,MOD(((Год*12+12)-(YEAR('Реестр СИ'!J66)*12+MONTH('Реестр СИ'!J66))),MAX(1,'Реестр СИ'!H66))=0),DAY('Реестр СИ'!J66),""))</f>
        <v/>
      </c>
      <c r="R66" s="29">
        <f>IF('Реестр СИ'!B66="","",COUNT(F66:Q66)*N('Реестр СИ'!N66))</f>
        <v/>
      </c>
    </row>
    <row r="67">
      <c r="A67" s="26">
        <f>IF('Реестр СИ'!B67="","",'Реестр СИ'!A67)</f>
        <v/>
      </c>
      <c r="B67" s="27">
        <f>IF('Реестр СИ'!B67="","",'Реестр СИ'!B67)</f>
        <v/>
      </c>
      <c r="C67" s="26">
        <f>IF('Реестр СИ'!B67="","",'Реестр СИ'!C67)</f>
        <v/>
      </c>
      <c r="D67" s="26">
        <f>IF('Реестр СИ'!B67="","",'Реестр СИ'!E67)</f>
        <v/>
      </c>
      <c r="E67" s="26">
        <f>IF('Реестр СИ'!B67="","",'Реестр СИ'!H67)</f>
        <v/>
      </c>
      <c r="F67" s="28">
        <f>IF(OR('Реестр СИ'!J67="",'Реестр СИ'!G67="Выведено из эксплуатации"),"",IF(AND(((Год*12+1)-(YEAR('Реестр СИ'!J67)*12+MONTH('Реестр СИ'!J67)))&gt;=0,MOD(((Год*12+1)-(YEAR('Реестр СИ'!J67)*12+MONTH('Реестр СИ'!J67))),MAX(1,'Реестр СИ'!H67))=0),DAY('Реестр СИ'!J67),""))</f>
        <v/>
      </c>
      <c r="G67" s="28">
        <f>IF(OR('Реестр СИ'!J67="",'Реестр СИ'!G67="Выведено из эксплуатации"),"",IF(AND(((Год*12+2)-(YEAR('Реестр СИ'!J67)*12+MONTH('Реестр СИ'!J67)))&gt;=0,MOD(((Год*12+2)-(YEAR('Реестр СИ'!J67)*12+MONTH('Реестр СИ'!J67))),MAX(1,'Реестр СИ'!H67))=0),DAY('Реестр СИ'!J67),""))</f>
        <v/>
      </c>
      <c r="H67" s="28">
        <f>IF(OR('Реестр СИ'!J67="",'Реестр СИ'!G67="Выведено из эксплуатации"),"",IF(AND(((Год*12+3)-(YEAR('Реестр СИ'!J67)*12+MONTH('Реестр СИ'!J67)))&gt;=0,MOD(((Год*12+3)-(YEAR('Реестр СИ'!J67)*12+MONTH('Реестр СИ'!J67))),MAX(1,'Реестр СИ'!H67))=0),DAY('Реестр СИ'!J67),""))</f>
        <v/>
      </c>
      <c r="I67" s="28">
        <f>IF(OR('Реестр СИ'!J67="",'Реестр СИ'!G67="Выведено из эксплуатации"),"",IF(AND(((Год*12+4)-(YEAR('Реестр СИ'!J67)*12+MONTH('Реестр СИ'!J67)))&gt;=0,MOD(((Год*12+4)-(YEAR('Реестр СИ'!J67)*12+MONTH('Реестр СИ'!J67))),MAX(1,'Реестр СИ'!H67))=0),DAY('Реестр СИ'!J67),""))</f>
        <v/>
      </c>
      <c r="J67" s="28">
        <f>IF(OR('Реестр СИ'!J67="",'Реестр СИ'!G67="Выведено из эксплуатации"),"",IF(AND(((Год*12+5)-(YEAR('Реестр СИ'!J67)*12+MONTH('Реестр СИ'!J67)))&gt;=0,MOD(((Год*12+5)-(YEAR('Реестр СИ'!J67)*12+MONTH('Реестр СИ'!J67))),MAX(1,'Реестр СИ'!H67))=0),DAY('Реестр СИ'!J67),""))</f>
        <v/>
      </c>
      <c r="K67" s="28">
        <f>IF(OR('Реестр СИ'!J67="",'Реестр СИ'!G67="Выведено из эксплуатации"),"",IF(AND(((Год*12+6)-(YEAR('Реестр СИ'!J67)*12+MONTH('Реестр СИ'!J67)))&gt;=0,MOD(((Год*12+6)-(YEAR('Реестр СИ'!J67)*12+MONTH('Реестр СИ'!J67))),MAX(1,'Реестр СИ'!H67))=0),DAY('Реестр СИ'!J67),""))</f>
        <v/>
      </c>
      <c r="L67" s="28">
        <f>IF(OR('Реестр СИ'!J67="",'Реестр СИ'!G67="Выведено из эксплуатации"),"",IF(AND(((Год*12+7)-(YEAR('Реестр СИ'!J67)*12+MONTH('Реестр СИ'!J67)))&gt;=0,MOD(((Год*12+7)-(YEAR('Реестр СИ'!J67)*12+MONTH('Реестр СИ'!J67))),MAX(1,'Реестр СИ'!H67))=0),DAY('Реестр СИ'!J67),""))</f>
        <v/>
      </c>
      <c r="M67" s="28">
        <f>IF(OR('Реестр СИ'!J67="",'Реестр СИ'!G67="Выведено из эксплуатации"),"",IF(AND(((Год*12+8)-(YEAR('Реестр СИ'!J67)*12+MONTH('Реестр СИ'!J67)))&gt;=0,MOD(((Год*12+8)-(YEAR('Реестр СИ'!J67)*12+MONTH('Реестр СИ'!J67))),MAX(1,'Реестр СИ'!H67))=0),DAY('Реестр СИ'!J67),""))</f>
        <v/>
      </c>
      <c r="N67" s="28">
        <f>IF(OR('Реестр СИ'!J67="",'Реестр СИ'!G67="Выведено из эксплуатации"),"",IF(AND(((Год*12+9)-(YEAR('Реестр СИ'!J67)*12+MONTH('Реестр СИ'!J67)))&gt;=0,MOD(((Год*12+9)-(YEAR('Реестр СИ'!J67)*12+MONTH('Реестр СИ'!J67))),MAX(1,'Реестр СИ'!H67))=0),DAY('Реестр СИ'!J67),""))</f>
        <v/>
      </c>
      <c r="O67" s="28">
        <f>IF(OR('Реестр СИ'!J67="",'Реестр СИ'!G67="Выведено из эксплуатации"),"",IF(AND(((Год*12+10)-(YEAR('Реестр СИ'!J67)*12+MONTH('Реестр СИ'!J67)))&gt;=0,MOD(((Год*12+10)-(YEAR('Реестр СИ'!J67)*12+MONTH('Реестр СИ'!J67))),MAX(1,'Реестр СИ'!H67))=0),DAY('Реестр СИ'!J67),""))</f>
        <v/>
      </c>
      <c r="P67" s="28">
        <f>IF(OR('Реестр СИ'!J67="",'Реестр СИ'!G67="Выведено из эксплуатации"),"",IF(AND(((Год*12+11)-(YEAR('Реестр СИ'!J67)*12+MONTH('Реестр СИ'!J67)))&gt;=0,MOD(((Год*12+11)-(YEAR('Реестр СИ'!J67)*12+MONTH('Реестр СИ'!J67))),MAX(1,'Реестр СИ'!H67))=0),DAY('Реестр СИ'!J67),""))</f>
        <v/>
      </c>
      <c r="Q67" s="28">
        <f>IF(OR('Реестр СИ'!J67="",'Реестр СИ'!G67="Выведено из эксплуатации"),"",IF(AND(((Год*12+12)-(YEAR('Реестр СИ'!J67)*12+MONTH('Реестр СИ'!J67)))&gt;=0,MOD(((Год*12+12)-(YEAR('Реестр СИ'!J67)*12+MONTH('Реестр СИ'!J67))),MAX(1,'Реестр СИ'!H67))=0),DAY('Реестр СИ'!J67),""))</f>
        <v/>
      </c>
      <c r="R67" s="29">
        <f>IF('Реестр СИ'!B67="","",COUNT(F67:Q67)*N('Реестр СИ'!N67))</f>
        <v/>
      </c>
    </row>
    <row r="68">
      <c r="A68" s="26">
        <f>IF('Реестр СИ'!B68="","",'Реестр СИ'!A68)</f>
        <v/>
      </c>
      <c r="B68" s="27">
        <f>IF('Реестр СИ'!B68="","",'Реестр СИ'!B68)</f>
        <v/>
      </c>
      <c r="C68" s="26">
        <f>IF('Реестр СИ'!B68="","",'Реестр СИ'!C68)</f>
        <v/>
      </c>
      <c r="D68" s="26">
        <f>IF('Реестр СИ'!B68="","",'Реестр СИ'!E68)</f>
        <v/>
      </c>
      <c r="E68" s="26">
        <f>IF('Реестр СИ'!B68="","",'Реестр СИ'!H68)</f>
        <v/>
      </c>
      <c r="F68" s="28">
        <f>IF(OR('Реестр СИ'!J68="",'Реестр СИ'!G68="Выведено из эксплуатации"),"",IF(AND(((Год*12+1)-(YEAR('Реестр СИ'!J68)*12+MONTH('Реестр СИ'!J68)))&gt;=0,MOD(((Год*12+1)-(YEAR('Реестр СИ'!J68)*12+MONTH('Реестр СИ'!J68))),MAX(1,'Реестр СИ'!H68))=0),DAY('Реестр СИ'!J68),""))</f>
        <v/>
      </c>
      <c r="G68" s="28">
        <f>IF(OR('Реестр СИ'!J68="",'Реестр СИ'!G68="Выведено из эксплуатации"),"",IF(AND(((Год*12+2)-(YEAR('Реестр СИ'!J68)*12+MONTH('Реестр СИ'!J68)))&gt;=0,MOD(((Год*12+2)-(YEAR('Реестр СИ'!J68)*12+MONTH('Реестр СИ'!J68))),MAX(1,'Реестр СИ'!H68))=0),DAY('Реестр СИ'!J68),""))</f>
        <v/>
      </c>
      <c r="H68" s="28">
        <f>IF(OR('Реестр СИ'!J68="",'Реестр СИ'!G68="Выведено из эксплуатации"),"",IF(AND(((Год*12+3)-(YEAR('Реестр СИ'!J68)*12+MONTH('Реестр СИ'!J68)))&gt;=0,MOD(((Год*12+3)-(YEAR('Реестр СИ'!J68)*12+MONTH('Реестр СИ'!J68))),MAX(1,'Реестр СИ'!H68))=0),DAY('Реестр СИ'!J68),""))</f>
        <v/>
      </c>
      <c r="I68" s="28">
        <f>IF(OR('Реестр СИ'!J68="",'Реестр СИ'!G68="Выведено из эксплуатации"),"",IF(AND(((Год*12+4)-(YEAR('Реестр СИ'!J68)*12+MONTH('Реестр СИ'!J68)))&gt;=0,MOD(((Год*12+4)-(YEAR('Реестр СИ'!J68)*12+MONTH('Реестр СИ'!J68))),MAX(1,'Реестр СИ'!H68))=0),DAY('Реестр СИ'!J68),""))</f>
        <v/>
      </c>
      <c r="J68" s="28">
        <f>IF(OR('Реестр СИ'!J68="",'Реестр СИ'!G68="Выведено из эксплуатации"),"",IF(AND(((Год*12+5)-(YEAR('Реестр СИ'!J68)*12+MONTH('Реестр СИ'!J68)))&gt;=0,MOD(((Год*12+5)-(YEAR('Реестр СИ'!J68)*12+MONTH('Реестр СИ'!J68))),MAX(1,'Реестр СИ'!H68))=0),DAY('Реестр СИ'!J68),""))</f>
        <v/>
      </c>
      <c r="K68" s="28">
        <f>IF(OR('Реестр СИ'!J68="",'Реестр СИ'!G68="Выведено из эксплуатации"),"",IF(AND(((Год*12+6)-(YEAR('Реестр СИ'!J68)*12+MONTH('Реестр СИ'!J68)))&gt;=0,MOD(((Год*12+6)-(YEAR('Реестр СИ'!J68)*12+MONTH('Реестр СИ'!J68))),MAX(1,'Реестр СИ'!H68))=0),DAY('Реестр СИ'!J68),""))</f>
        <v/>
      </c>
      <c r="L68" s="28">
        <f>IF(OR('Реестр СИ'!J68="",'Реестр СИ'!G68="Выведено из эксплуатации"),"",IF(AND(((Год*12+7)-(YEAR('Реестр СИ'!J68)*12+MONTH('Реестр СИ'!J68)))&gt;=0,MOD(((Год*12+7)-(YEAR('Реестр СИ'!J68)*12+MONTH('Реестр СИ'!J68))),MAX(1,'Реестр СИ'!H68))=0),DAY('Реестр СИ'!J68),""))</f>
        <v/>
      </c>
      <c r="M68" s="28">
        <f>IF(OR('Реестр СИ'!J68="",'Реестр СИ'!G68="Выведено из эксплуатации"),"",IF(AND(((Год*12+8)-(YEAR('Реестр СИ'!J68)*12+MONTH('Реестр СИ'!J68)))&gt;=0,MOD(((Год*12+8)-(YEAR('Реестр СИ'!J68)*12+MONTH('Реестр СИ'!J68))),MAX(1,'Реестр СИ'!H68))=0),DAY('Реестр СИ'!J68),""))</f>
        <v/>
      </c>
      <c r="N68" s="28">
        <f>IF(OR('Реестр СИ'!J68="",'Реестр СИ'!G68="Выведено из эксплуатации"),"",IF(AND(((Год*12+9)-(YEAR('Реестр СИ'!J68)*12+MONTH('Реестр СИ'!J68)))&gt;=0,MOD(((Год*12+9)-(YEAR('Реестр СИ'!J68)*12+MONTH('Реестр СИ'!J68))),MAX(1,'Реестр СИ'!H68))=0),DAY('Реестр СИ'!J68),""))</f>
        <v/>
      </c>
      <c r="O68" s="28">
        <f>IF(OR('Реестр СИ'!J68="",'Реестр СИ'!G68="Выведено из эксплуатации"),"",IF(AND(((Год*12+10)-(YEAR('Реестр СИ'!J68)*12+MONTH('Реестр СИ'!J68)))&gt;=0,MOD(((Год*12+10)-(YEAR('Реестр СИ'!J68)*12+MONTH('Реестр СИ'!J68))),MAX(1,'Реестр СИ'!H68))=0),DAY('Реестр СИ'!J68),""))</f>
        <v/>
      </c>
      <c r="P68" s="28">
        <f>IF(OR('Реестр СИ'!J68="",'Реестр СИ'!G68="Выведено из эксплуатации"),"",IF(AND(((Год*12+11)-(YEAR('Реестр СИ'!J68)*12+MONTH('Реестр СИ'!J68)))&gt;=0,MOD(((Год*12+11)-(YEAR('Реестр СИ'!J68)*12+MONTH('Реестр СИ'!J68))),MAX(1,'Реестр СИ'!H68))=0),DAY('Реестр СИ'!J68),""))</f>
        <v/>
      </c>
      <c r="Q68" s="28">
        <f>IF(OR('Реестр СИ'!J68="",'Реестр СИ'!G68="Выведено из эксплуатации"),"",IF(AND(((Год*12+12)-(YEAR('Реестр СИ'!J68)*12+MONTH('Реестр СИ'!J68)))&gt;=0,MOD(((Год*12+12)-(YEAR('Реестр СИ'!J68)*12+MONTH('Реестр СИ'!J68))),MAX(1,'Реестр СИ'!H68))=0),DAY('Реестр СИ'!J68),""))</f>
        <v/>
      </c>
      <c r="R68" s="29">
        <f>IF('Реестр СИ'!B68="","",COUNT(F68:Q68)*N('Реестр СИ'!N68))</f>
        <v/>
      </c>
    </row>
    <row r="69">
      <c r="A69" s="26">
        <f>IF('Реестр СИ'!B69="","",'Реестр СИ'!A69)</f>
        <v/>
      </c>
      <c r="B69" s="27">
        <f>IF('Реестр СИ'!B69="","",'Реестр СИ'!B69)</f>
        <v/>
      </c>
      <c r="C69" s="26">
        <f>IF('Реестр СИ'!B69="","",'Реестр СИ'!C69)</f>
        <v/>
      </c>
      <c r="D69" s="26">
        <f>IF('Реестр СИ'!B69="","",'Реестр СИ'!E69)</f>
        <v/>
      </c>
      <c r="E69" s="26">
        <f>IF('Реестр СИ'!B69="","",'Реестр СИ'!H69)</f>
        <v/>
      </c>
      <c r="F69" s="28">
        <f>IF(OR('Реестр СИ'!J69="",'Реестр СИ'!G69="Выведено из эксплуатации"),"",IF(AND(((Год*12+1)-(YEAR('Реестр СИ'!J69)*12+MONTH('Реестр СИ'!J69)))&gt;=0,MOD(((Год*12+1)-(YEAR('Реестр СИ'!J69)*12+MONTH('Реестр СИ'!J69))),MAX(1,'Реестр СИ'!H69))=0),DAY('Реестр СИ'!J69),""))</f>
        <v/>
      </c>
      <c r="G69" s="28">
        <f>IF(OR('Реестр СИ'!J69="",'Реестр СИ'!G69="Выведено из эксплуатации"),"",IF(AND(((Год*12+2)-(YEAR('Реестр СИ'!J69)*12+MONTH('Реестр СИ'!J69)))&gt;=0,MOD(((Год*12+2)-(YEAR('Реестр СИ'!J69)*12+MONTH('Реестр СИ'!J69))),MAX(1,'Реестр СИ'!H69))=0),DAY('Реестр СИ'!J69),""))</f>
        <v/>
      </c>
      <c r="H69" s="28">
        <f>IF(OR('Реестр СИ'!J69="",'Реестр СИ'!G69="Выведено из эксплуатации"),"",IF(AND(((Год*12+3)-(YEAR('Реестр СИ'!J69)*12+MONTH('Реестр СИ'!J69)))&gt;=0,MOD(((Год*12+3)-(YEAR('Реестр СИ'!J69)*12+MONTH('Реестр СИ'!J69))),MAX(1,'Реестр СИ'!H69))=0),DAY('Реестр СИ'!J69),""))</f>
        <v/>
      </c>
      <c r="I69" s="28">
        <f>IF(OR('Реестр СИ'!J69="",'Реестр СИ'!G69="Выведено из эксплуатации"),"",IF(AND(((Год*12+4)-(YEAR('Реестр СИ'!J69)*12+MONTH('Реестр СИ'!J69)))&gt;=0,MOD(((Год*12+4)-(YEAR('Реестр СИ'!J69)*12+MONTH('Реестр СИ'!J69))),MAX(1,'Реестр СИ'!H69))=0),DAY('Реестр СИ'!J69),""))</f>
        <v/>
      </c>
      <c r="J69" s="28">
        <f>IF(OR('Реестр СИ'!J69="",'Реестр СИ'!G69="Выведено из эксплуатации"),"",IF(AND(((Год*12+5)-(YEAR('Реестр СИ'!J69)*12+MONTH('Реестр СИ'!J69)))&gt;=0,MOD(((Год*12+5)-(YEAR('Реестр СИ'!J69)*12+MONTH('Реестр СИ'!J69))),MAX(1,'Реестр СИ'!H69))=0),DAY('Реестр СИ'!J69),""))</f>
        <v/>
      </c>
      <c r="K69" s="28">
        <f>IF(OR('Реестр СИ'!J69="",'Реестр СИ'!G69="Выведено из эксплуатации"),"",IF(AND(((Год*12+6)-(YEAR('Реестр СИ'!J69)*12+MONTH('Реестр СИ'!J69)))&gt;=0,MOD(((Год*12+6)-(YEAR('Реестр СИ'!J69)*12+MONTH('Реестр СИ'!J69))),MAX(1,'Реестр СИ'!H69))=0),DAY('Реестр СИ'!J69),""))</f>
        <v/>
      </c>
      <c r="L69" s="28">
        <f>IF(OR('Реестр СИ'!J69="",'Реестр СИ'!G69="Выведено из эксплуатации"),"",IF(AND(((Год*12+7)-(YEAR('Реестр СИ'!J69)*12+MONTH('Реестр СИ'!J69)))&gt;=0,MOD(((Год*12+7)-(YEAR('Реестр СИ'!J69)*12+MONTH('Реестр СИ'!J69))),MAX(1,'Реестр СИ'!H69))=0),DAY('Реестр СИ'!J69),""))</f>
        <v/>
      </c>
      <c r="M69" s="28">
        <f>IF(OR('Реестр СИ'!J69="",'Реестр СИ'!G69="Выведено из эксплуатации"),"",IF(AND(((Год*12+8)-(YEAR('Реестр СИ'!J69)*12+MONTH('Реестр СИ'!J69)))&gt;=0,MOD(((Год*12+8)-(YEAR('Реестр СИ'!J69)*12+MONTH('Реестр СИ'!J69))),MAX(1,'Реестр СИ'!H69))=0),DAY('Реестр СИ'!J69),""))</f>
        <v/>
      </c>
      <c r="N69" s="28">
        <f>IF(OR('Реестр СИ'!J69="",'Реестр СИ'!G69="Выведено из эксплуатации"),"",IF(AND(((Год*12+9)-(YEAR('Реестр СИ'!J69)*12+MONTH('Реестр СИ'!J69)))&gt;=0,MOD(((Год*12+9)-(YEAR('Реестр СИ'!J69)*12+MONTH('Реестр СИ'!J69))),MAX(1,'Реестр СИ'!H69))=0),DAY('Реестр СИ'!J69),""))</f>
        <v/>
      </c>
      <c r="O69" s="28">
        <f>IF(OR('Реестр СИ'!J69="",'Реестр СИ'!G69="Выведено из эксплуатации"),"",IF(AND(((Год*12+10)-(YEAR('Реестр СИ'!J69)*12+MONTH('Реестр СИ'!J69)))&gt;=0,MOD(((Год*12+10)-(YEAR('Реестр СИ'!J69)*12+MONTH('Реестр СИ'!J69))),MAX(1,'Реестр СИ'!H69))=0),DAY('Реестр СИ'!J69),""))</f>
        <v/>
      </c>
      <c r="P69" s="28">
        <f>IF(OR('Реестр СИ'!J69="",'Реестр СИ'!G69="Выведено из эксплуатации"),"",IF(AND(((Год*12+11)-(YEAR('Реестр СИ'!J69)*12+MONTH('Реестр СИ'!J69)))&gt;=0,MOD(((Год*12+11)-(YEAR('Реестр СИ'!J69)*12+MONTH('Реестр СИ'!J69))),MAX(1,'Реестр СИ'!H69))=0),DAY('Реестр СИ'!J69),""))</f>
        <v/>
      </c>
      <c r="Q69" s="28">
        <f>IF(OR('Реестр СИ'!J69="",'Реестр СИ'!G69="Выведено из эксплуатации"),"",IF(AND(((Год*12+12)-(YEAR('Реестр СИ'!J69)*12+MONTH('Реестр СИ'!J69)))&gt;=0,MOD(((Год*12+12)-(YEAR('Реестр СИ'!J69)*12+MONTH('Реестр СИ'!J69))),MAX(1,'Реестр СИ'!H69))=0),DAY('Реестр СИ'!J69),""))</f>
        <v/>
      </c>
      <c r="R69" s="29">
        <f>IF('Реестр СИ'!B69="","",COUNT(F69:Q69)*N('Реестр СИ'!N69))</f>
        <v/>
      </c>
    </row>
    <row r="70">
      <c r="A70" s="26">
        <f>IF('Реестр СИ'!B70="","",'Реестр СИ'!A70)</f>
        <v/>
      </c>
      <c r="B70" s="27">
        <f>IF('Реестр СИ'!B70="","",'Реестр СИ'!B70)</f>
        <v/>
      </c>
      <c r="C70" s="26">
        <f>IF('Реестр СИ'!B70="","",'Реестр СИ'!C70)</f>
        <v/>
      </c>
      <c r="D70" s="26">
        <f>IF('Реестр СИ'!B70="","",'Реестр СИ'!E70)</f>
        <v/>
      </c>
      <c r="E70" s="26">
        <f>IF('Реестр СИ'!B70="","",'Реестр СИ'!H70)</f>
        <v/>
      </c>
      <c r="F70" s="28">
        <f>IF(OR('Реестр СИ'!J70="",'Реестр СИ'!G70="Выведено из эксплуатации"),"",IF(AND(((Год*12+1)-(YEAR('Реестр СИ'!J70)*12+MONTH('Реестр СИ'!J70)))&gt;=0,MOD(((Год*12+1)-(YEAR('Реестр СИ'!J70)*12+MONTH('Реестр СИ'!J70))),MAX(1,'Реестр СИ'!H70))=0),DAY('Реестр СИ'!J70),""))</f>
        <v/>
      </c>
      <c r="G70" s="28">
        <f>IF(OR('Реестр СИ'!J70="",'Реестр СИ'!G70="Выведено из эксплуатации"),"",IF(AND(((Год*12+2)-(YEAR('Реестр СИ'!J70)*12+MONTH('Реестр СИ'!J70)))&gt;=0,MOD(((Год*12+2)-(YEAR('Реестр СИ'!J70)*12+MONTH('Реестр СИ'!J70))),MAX(1,'Реестр СИ'!H70))=0),DAY('Реестр СИ'!J70),""))</f>
        <v/>
      </c>
      <c r="H70" s="28">
        <f>IF(OR('Реестр СИ'!J70="",'Реестр СИ'!G70="Выведено из эксплуатации"),"",IF(AND(((Год*12+3)-(YEAR('Реестр СИ'!J70)*12+MONTH('Реестр СИ'!J70)))&gt;=0,MOD(((Год*12+3)-(YEAR('Реестр СИ'!J70)*12+MONTH('Реестр СИ'!J70))),MAX(1,'Реестр СИ'!H70))=0),DAY('Реестр СИ'!J70),""))</f>
        <v/>
      </c>
      <c r="I70" s="28">
        <f>IF(OR('Реестр СИ'!J70="",'Реестр СИ'!G70="Выведено из эксплуатации"),"",IF(AND(((Год*12+4)-(YEAR('Реестр СИ'!J70)*12+MONTH('Реестр СИ'!J70)))&gt;=0,MOD(((Год*12+4)-(YEAR('Реестр СИ'!J70)*12+MONTH('Реестр СИ'!J70))),MAX(1,'Реестр СИ'!H70))=0),DAY('Реестр СИ'!J70),""))</f>
        <v/>
      </c>
      <c r="J70" s="28">
        <f>IF(OR('Реестр СИ'!J70="",'Реестр СИ'!G70="Выведено из эксплуатации"),"",IF(AND(((Год*12+5)-(YEAR('Реестр СИ'!J70)*12+MONTH('Реестр СИ'!J70)))&gt;=0,MOD(((Год*12+5)-(YEAR('Реестр СИ'!J70)*12+MONTH('Реестр СИ'!J70))),MAX(1,'Реестр СИ'!H70))=0),DAY('Реестр СИ'!J70),""))</f>
        <v/>
      </c>
      <c r="K70" s="28">
        <f>IF(OR('Реестр СИ'!J70="",'Реестр СИ'!G70="Выведено из эксплуатации"),"",IF(AND(((Год*12+6)-(YEAR('Реестр СИ'!J70)*12+MONTH('Реестр СИ'!J70)))&gt;=0,MOD(((Год*12+6)-(YEAR('Реестр СИ'!J70)*12+MONTH('Реестр СИ'!J70))),MAX(1,'Реестр СИ'!H70))=0),DAY('Реестр СИ'!J70),""))</f>
        <v/>
      </c>
      <c r="L70" s="28">
        <f>IF(OR('Реестр СИ'!J70="",'Реестр СИ'!G70="Выведено из эксплуатации"),"",IF(AND(((Год*12+7)-(YEAR('Реестр СИ'!J70)*12+MONTH('Реестр СИ'!J70)))&gt;=0,MOD(((Год*12+7)-(YEAR('Реестр СИ'!J70)*12+MONTH('Реестр СИ'!J70))),MAX(1,'Реестр СИ'!H70))=0),DAY('Реестр СИ'!J70),""))</f>
        <v/>
      </c>
      <c r="M70" s="28">
        <f>IF(OR('Реестр СИ'!J70="",'Реестр СИ'!G70="Выведено из эксплуатации"),"",IF(AND(((Год*12+8)-(YEAR('Реестр СИ'!J70)*12+MONTH('Реестр СИ'!J70)))&gt;=0,MOD(((Год*12+8)-(YEAR('Реестр СИ'!J70)*12+MONTH('Реестр СИ'!J70))),MAX(1,'Реестр СИ'!H70))=0),DAY('Реестр СИ'!J70),""))</f>
        <v/>
      </c>
      <c r="N70" s="28">
        <f>IF(OR('Реестр СИ'!J70="",'Реестр СИ'!G70="Выведено из эксплуатации"),"",IF(AND(((Год*12+9)-(YEAR('Реестр СИ'!J70)*12+MONTH('Реестр СИ'!J70)))&gt;=0,MOD(((Год*12+9)-(YEAR('Реестр СИ'!J70)*12+MONTH('Реестр СИ'!J70))),MAX(1,'Реестр СИ'!H70))=0),DAY('Реестр СИ'!J70),""))</f>
        <v/>
      </c>
      <c r="O70" s="28">
        <f>IF(OR('Реестр СИ'!J70="",'Реестр СИ'!G70="Выведено из эксплуатации"),"",IF(AND(((Год*12+10)-(YEAR('Реестр СИ'!J70)*12+MONTH('Реестр СИ'!J70)))&gt;=0,MOD(((Год*12+10)-(YEAR('Реестр СИ'!J70)*12+MONTH('Реестр СИ'!J70))),MAX(1,'Реестр СИ'!H70))=0),DAY('Реестр СИ'!J70),""))</f>
        <v/>
      </c>
      <c r="P70" s="28">
        <f>IF(OR('Реестр СИ'!J70="",'Реестр СИ'!G70="Выведено из эксплуатации"),"",IF(AND(((Год*12+11)-(YEAR('Реестр СИ'!J70)*12+MONTH('Реестр СИ'!J70)))&gt;=0,MOD(((Год*12+11)-(YEAR('Реестр СИ'!J70)*12+MONTH('Реестр СИ'!J70))),MAX(1,'Реестр СИ'!H70))=0),DAY('Реестр СИ'!J70),""))</f>
        <v/>
      </c>
      <c r="Q70" s="28">
        <f>IF(OR('Реестр СИ'!J70="",'Реестр СИ'!G70="Выведено из эксплуатации"),"",IF(AND(((Год*12+12)-(YEAR('Реестр СИ'!J70)*12+MONTH('Реестр СИ'!J70)))&gt;=0,MOD(((Год*12+12)-(YEAR('Реестр СИ'!J70)*12+MONTH('Реестр СИ'!J70))),MAX(1,'Реестр СИ'!H70))=0),DAY('Реестр СИ'!J70),""))</f>
        <v/>
      </c>
      <c r="R70" s="29">
        <f>IF('Реестр СИ'!B70="","",COUNT(F70:Q70)*N('Реестр СИ'!N70))</f>
        <v/>
      </c>
    </row>
    <row r="71">
      <c r="A71" s="26">
        <f>IF('Реестр СИ'!B71="","",'Реестр СИ'!A71)</f>
        <v/>
      </c>
      <c r="B71" s="27">
        <f>IF('Реестр СИ'!B71="","",'Реестр СИ'!B71)</f>
        <v/>
      </c>
      <c r="C71" s="26">
        <f>IF('Реестр СИ'!B71="","",'Реестр СИ'!C71)</f>
        <v/>
      </c>
      <c r="D71" s="26">
        <f>IF('Реестр СИ'!B71="","",'Реестр СИ'!E71)</f>
        <v/>
      </c>
      <c r="E71" s="26">
        <f>IF('Реестр СИ'!B71="","",'Реестр СИ'!H71)</f>
        <v/>
      </c>
      <c r="F71" s="28">
        <f>IF(OR('Реестр СИ'!J71="",'Реестр СИ'!G71="Выведено из эксплуатации"),"",IF(AND(((Год*12+1)-(YEAR('Реестр СИ'!J71)*12+MONTH('Реестр СИ'!J71)))&gt;=0,MOD(((Год*12+1)-(YEAR('Реестр СИ'!J71)*12+MONTH('Реестр СИ'!J71))),MAX(1,'Реестр СИ'!H71))=0),DAY('Реестр СИ'!J71),""))</f>
        <v/>
      </c>
      <c r="G71" s="28">
        <f>IF(OR('Реестр СИ'!J71="",'Реестр СИ'!G71="Выведено из эксплуатации"),"",IF(AND(((Год*12+2)-(YEAR('Реестр СИ'!J71)*12+MONTH('Реестр СИ'!J71)))&gt;=0,MOD(((Год*12+2)-(YEAR('Реестр СИ'!J71)*12+MONTH('Реестр СИ'!J71))),MAX(1,'Реестр СИ'!H71))=0),DAY('Реестр СИ'!J71),""))</f>
        <v/>
      </c>
      <c r="H71" s="28">
        <f>IF(OR('Реестр СИ'!J71="",'Реестр СИ'!G71="Выведено из эксплуатации"),"",IF(AND(((Год*12+3)-(YEAR('Реестр СИ'!J71)*12+MONTH('Реестр СИ'!J71)))&gt;=0,MOD(((Год*12+3)-(YEAR('Реестр СИ'!J71)*12+MONTH('Реестр СИ'!J71))),MAX(1,'Реестр СИ'!H71))=0),DAY('Реестр СИ'!J71),""))</f>
        <v/>
      </c>
      <c r="I71" s="28">
        <f>IF(OR('Реестр СИ'!J71="",'Реестр СИ'!G71="Выведено из эксплуатации"),"",IF(AND(((Год*12+4)-(YEAR('Реестр СИ'!J71)*12+MONTH('Реестр СИ'!J71)))&gt;=0,MOD(((Год*12+4)-(YEAR('Реестр СИ'!J71)*12+MONTH('Реестр СИ'!J71))),MAX(1,'Реестр СИ'!H71))=0),DAY('Реестр СИ'!J71),""))</f>
        <v/>
      </c>
      <c r="J71" s="28">
        <f>IF(OR('Реестр СИ'!J71="",'Реестр СИ'!G71="Выведено из эксплуатации"),"",IF(AND(((Год*12+5)-(YEAR('Реестр СИ'!J71)*12+MONTH('Реестр СИ'!J71)))&gt;=0,MOD(((Год*12+5)-(YEAR('Реестр СИ'!J71)*12+MONTH('Реестр СИ'!J71))),MAX(1,'Реестр СИ'!H71))=0),DAY('Реестр СИ'!J71),""))</f>
        <v/>
      </c>
      <c r="K71" s="28">
        <f>IF(OR('Реестр СИ'!J71="",'Реестр СИ'!G71="Выведено из эксплуатации"),"",IF(AND(((Год*12+6)-(YEAR('Реестр СИ'!J71)*12+MONTH('Реестр СИ'!J71)))&gt;=0,MOD(((Год*12+6)-(YEAR('Реестр СИ'!J71)*12+MONTH('Реестр СИ'!J71))),MAX(1,'Реестр СИ'!H71))=0),DAY('Реестр СИ'!J71),""))</f>
        <v/>
      </c>
      <c r="L71" s="28">
        <f>IF(OR('Реестр СИ'!J71="",'Реестр СИ'!G71="Выведено из эксплуатации"),"",IF(AND(((Год*12+7)-(YEAR('Реестр СИ'!J71)*12+MONTH('Реестр СИ'!J71)))&gt;=0,MOD(((Год*12+7)-(YEAR('Реестр СИ'!J71)*12+MONTH('Реестр СИ'!J71))),MAX(1,'Реестр СИ'!H71))=0),DAY('Реестр СИ'!J71),""))</f>
        <v/>
      </c>
      <c r="M71" s="28">
        <f>IF(OR('Реестр СИ'!J71="",'Реестр СИ'!G71="Выведено из эксплуатации"),"",IF(AND(((Год*12+8)-(YEAR('Реестр СИ'!J71)*12+MONTH('Реестр СИ'!J71)))&gt;=0,MOD(((Год*12+8)-(YEAR('Реестр СИ'!J71)*12+MONTH('Реестр СИ'!J71))),MAX(1,'Реестр СИ'!H71))=0),DAY('Реестр СИ'!J71),""))</f>
        <v/>
      </c>
      <c r="N71" s="28">
        <f>IF(OR('Реестр СИ'!J71="",'Реестр СИ'!G71="Выведено из эксплуатации"),"",IF(AND(((Год*12+9)-(YEAR('Реестр СИ'!J71)*12+MONTH('Реестр СИ'!J71)))&gt;=0,MOD(((Год*12+9)-(YEAR('Реестр СИ'!J71)*12+MONTH('Реестр СИ'!J71))),MAX(1,'Реестр СИ'!H71))=0),DAY('Реестр СИ'!J71),""))</f>
        <v/>
      </c>
      <c r="O71" s="28">
        <f>IF(OR('Реестр СИ'!J71="",'Реестр СИ'!G71="Выведено из эксплуатации"),"",IF(AND(((Год*12+10)-(YEAR('Реестр СИ'!J71)*12+MONTH('Реестр СИ'!J71)))&gt;=0,MOD(((Год*12+10)-(YEAR('Реестр СИ'!J71)*12+MONTH('Реестр СИ'!J71))),MAX(1,'Реестр СИ'!H71))=0),DAY('Реестр СИ'!J71),""))</f>
        <v/>
      </c>
      <c r="P71" s="28">
        <f>IF(OR('Реестр СИ'!J71="",'Реестр СИ'!G71="Выведено из эксплуатации"),"",IF(AND(((Год*12+11)-(YEAR('Реестр СИ'!J71)*12+MONTH('Реестр СИ'!J71)))&gt;=0,MOD(((Год*12+11)-(YEAR('Реестр СИ'!J71)*12+MONTH('Реестр СИ'!J71))),MAX(1,'Реестр СИ'!H71))=0),DAY('Реестр СИ'!J71),""))</f>
        <v/>
      </c>
      <c r="Q71" s="28">
        <f>IF(OR('Реестр СИ'!J71="",'Реестр СИ'!G71="Выведено из эксплуатации"),"",IF(AND(((Год*12+12)-(YEAR('Реестр СИ'!J71)*12+MONTH('Реестр СИ'!J71)))&gt;=0,MOD(((Год*12+12)-(YEAR('Реестр СИ'!J71)*12+MONTH('Реестр СИ'!J71))),MAX(1,'Реестр СИ'!H71))=0),DAY('Реестр СИ'!J71),""))</f>
        <v/>
      </c>
      <c r="R71" s="29">
        <f>IF('Реестр СИ'!B71="","",COUNT(F71:Q71)*N('Реестр СИ'!N71))</f>
        <v/>
      </c>
    </row>
    <row r="72">
      <c r="A72" s="26">
        <f>IF('Реестр СИ'!B72="","",'Реестр СИ'!A72)</f>
        <v/>
      </c>
      <c r="B72" s="27">
        <f>IF('Реестр СИ'!B72="","",'Реестр СИ'!B72)</f>
        <v/>
      </c>
      <c r="C72" s="26">
        <f>IF('Реестр СИ'!B72="","",'Реестр СИ'!C72)</f>
        <v/>
      </c>
      <c r="D72" s="26">
        <f>IF('Реестр СИ'!B72="","",'Реестр СИ'!E72)</f>
        <v/>
      </c>
      <c r="E72" s="26">
        <f>IF('Реестр СИ'!B72="","",'Реестр СИ'!H72)</f>
        <v/>
      </c>
      <c r="F72" s="28">
        <f>IF(OR('Реестр СИ'!J72="",'Реестр СИ'!G72="Выведено из эксплуатации"),"",IF(AND(((Год*12+1)-(YEAR('Реестр СИ'!J72)*12+MONTH('Реестр СИ'!J72)))&gt;=0,MOD(((Год*12+1)-(YEAR('Реестр СИ'!J72)*12+MONTH('Реестр СИ'!J72))),MAX(1,'Реестр СИ'!H72))=0),DAY('Реестр СИ'!J72),""))</f>
        <v/>
      </c>
      <c r="G72" s="28">
        <f>IF(OR('Реестр СИ'!J72="",'Реестр СИ'!G72="Выведено из эксплуатации"),"",IF(AND(((Год*12+2)-(YEAR('Реестр СИ'!J72)*12+MONTH('Реестр СИ'!J72)))&gt;=0,MOD(((Год*12+2)-(YEAR('Реестр СИ'!J72)*12+MONTH('Реестр СИ'!J72))),MAX(1,'Реестр СИ'!H72))=0),DAY('Реестр СИ'!J72),""))</f>
        <v/>
      </c>
      <c r="H72" s="28">
        <f>IF(OR('Реестр СИ'!J72="",'Реестр СИ'!G72="Выведено из эксплуатации"),"",IF(AND(((Год*12+3)-(YEAR('Реестр СИ'!J72)*12+MONTH('Реестр СИ'!J72)))&gt;=0,MOD(((Год*12+3)-(YEAR('Реестр СИ'!J72)*12+MONTH('Реестр СИ'!J72))),MAX(1,'Реестр СИ'!H72))=0),DAY('Реестр СИ'!J72),""))</f>
        <v/>
      </c>
      <c r="I72" s="28">
        <f>IF(OR('Реестр СИ'!J72="",'Реестр СИ'!G72="Выведено из эксплуатации"),"",IF(AND(((Год*12+4)-(YEAR('Реестр СИ'!J72)*12+MONTH('Реестр СИ'!J72)))&gt;=0,MOD(((Год*12+4)-(YEAR('Реестр СИ'!J72)*12+MONTH('Реестр СИ'!J72))),MAX(1,'Реестр СИ'!H72))=0),DAY('Реестр СИ'!J72),""))</f>
        <v/>
      </c>
      <c r="J72" s="28">
        <f>IF(OR('Реестр СИ'!J72="",'Реестр СИ'!G72="Выведено из эксплуатации"),"",IF(AND(((Год*12+5)-(YEAR('Реестр СИ'!J72)*12+MONTH('Реестр СИ'!J72)))&gt;=0,MOD(((Год*12+5)-(YEAR('Реестр СИ'!J72)*12+MONTH('Реестр СИ'!J72))),MAX(1,'Реестр СИ'!H72))=0),DAY('Реестр СИ'!J72),""))</f>
        <v/>
      </c>
      <c r="K72" s="28">
        <f>IF(OR('Реестр СИ'!J72="",'Реестр СИ'!G72="Выведено из эксплуатации"),"",IF(AND(((Год*12+6)-(YEAR('Реестр СИ'!J72)*12+MONTH('Реестр СИ'!J72)))&gt;=0,MOD(((Год*12+6)-(YEAR('Реестр СИ'!J72)*12+MONTH('Реестр СИ'!J72))),MAX(1,'Реестр СИ'!H72))=0),DAY('Реестр СИ'!J72),""))</f>
        <v/>
      </c>
      <c r="L72" s="28">
        <f>IF(OR('Реестр СИ'!J72="",'Реестр СИ'!G72="Выведено из эксплуатации"),"",IF(AND(((Год*12+7)-(YEAR('Реестр СИ'!J72)*12+MONTH('Реестр СИ'!J72)))&gt;=0,MOD(((Год*12+7)-(YEAR('Реестр СИ'!J72)*12+MONTH('Реестр СИ'!J72))),MAX(1,'Реестр СИ'!H72))=0),DAY('Реестр СИ'!J72),""))</f>
        <v/>
      </c>
      <c r="M72" s="28">
        <f>IF(OR('Реестр СИ'!J72="",'Реестр СИ'!G72="Выведено из эксплуатации"),"",IF(AND(((Год*12+8)-(YEAR('Реестр СИ'!J72)*12+MONTH('Реестр СИ'!J72)))&gt;=0,MOD(((Год*12+8)-(YEAR('Реестр СИ'!J72)*12+MONTH('Реестр СИ'!J72))),MAX(1,'Реестр СИ'!H72))=0),DAY('Реестр СИ'!J72),""))</f>
        <v/>
      </c>
      <c r="N72" s="28">
        <f>IF(OR('Реестр СИ'!J72="",'Реестр СИ'!G72="Выведено из эксплуатации"),"",IF(AND(((Год*12+9)-(YEAR('Реестр СИ'!J72)*12+MONTH('Реестр СИ'!J72)))&gt;=0,MOD(((Год*12+9)-(YEAR('Реестр СИ'!J72)*12+MONTH('Реестр СИ'!J72))),MAX(1,'Реестр СИ'!H72))=0),DAY('Реестр СИ'!J72),""))</f>
        <v/>
      </c>
      <c r="O72" s="28">
        <f>IF(OR('Реестр СИ'!J72="",'Реестр СИ'!G72="Выведено из эксплуатации"),"",IF(AND(((Год*12+10)-(YEAR('Реестр СИ'!J72)*12+MONTH('Реестр СИ'!J72)))&gt;=0,MOD(((Год*12+10)-(YEAR('Реестр СИ'!J72)*12+MONTH('Реестр СИ'!J72))),MAX(1,'Реестр СИ'!H72))=0),DAY('Реестр СИ'!J72),""))</f>
        <v/>
      </c>
      <c r="P72" s="28">
        <f>IF(OR('Реестр СИ'!J72="",'Реестр СИ'!G72="Выведено из эксплуатации"),"",IF(AND(((Год*12+11)-(YEAR('Реестр СИ'!J72)*12+MONTH('Реестр СИ'!J72)))&gt;=0,MOD(((Год*12+11)-(YEAR('Реестр СИ'!J72)*12+MONTH('Реестр СИ'!J72))),MAX(1,'Реестр СИ'!H72))=0),DAY('Реестр СИ'!J72),""))</f>
        <v/>
      </c>
      <c r="Q72" s="28">
        <f>IF(OR('Реестр СИ'!J72="",'Реестр СИ'!G72="Выведено из эксплуатации"),"",IF(AND(((Год*12+12)-(YEAR('Реестр СИ'!J72)*12+MONTH('Реестр СИ'!J72)))&gt;=0,MOD(((Год*12+12)-(YEAR('Реестр СИ'!J72)*12+MONTH('Реестр СИ'!J72))),MAX(1,'Реестр СИ'!H72))=0),DAY('Реестр СИ'!J72),""))</f>
        <v/>
      </c>
      <c r="R72" s="29">
        <f>IF('Реестр СИ'!B72="","",COUNT(F72:Q72)*N('Реестр СИ'!N72))</f>
        <v/>
      </c>
    </row>
    <row r="73">
      <c r="A73" s="26">
        <f>IF('Реестр СИ'!B73="","",'Реестр СИ'!A73)</f>
        <v/>
      </c>
      <c r="B73" s="27">
        <f>IF('Реестр СИ'!B73="","",'Реестр СИ'!B73)</f>
        <v/>
      </c>
      <c r="C73" s="26">
        <f>IF('Реестр СИ'!B73="","",'Реестр СИ'!C73)</f>
        <v/>
      </c>
      <c r="D73" s="26">
        <f>IF('Реестр СИ'!B73="","",'Реестр СИ'!E73)</f>
        <v/>
      </c>
      <c r="E73" s="26">
        <f>IF('Реестр СИ'!B73="","",'Реестр СИ'!H73)</f>
        <v/>
      </c>
      <c r="F73" s="28">
        <f>IF(OR('Реестр СИ'!J73="",'Реестр СИ'!G73="Выведено из эксплуатации"),"",IF(AND(((Год*12+1)-(YEAR('Реестр СИ'!J73)*12+MONTH('Реестр СИ'!J73)))&gt;=0,MOD(((Год*12+1)-(YEAR('Реестр СИ'!J73)*12+MONTH('Реестр СИ'!J73))),MAX(1,'Реестр СИ'!H73))=0),DAY('Реестр СИ'!J73),""))</f>
        <v/>
      </c>
      <c r="G73" s="28">
        <f>IF(OR('Реестр СИ'!J73="",'Реестр СИ'!G73="Выведено из эксплуатации"),"",IF(AND(((Год*12+2)-(YEAR('Реестр СИ'!J73)*12+MONTH('Реестр СИ'!J73)))&gt;=0,MOD(((Год*12+2)-(YEAR('Реестр СИ'!J73)*12+MONTH('Реестр СИ'!J73))),MAX(1,'Реестр СИ'!H73))=0),DAY('Реестр СИ'!J73),""))</f>
        <v/>
      </c>
      <c r="H73" s="28">
        <f>IF(OR('Реестр СИ'!J73="",'Реестр СИ'!G73="Выведено из эксплуатации"),"",IF(AND(((Год*12+3)-(YEAR('Реестр СИ'!J73)*12+MONTH('Реестр СИ'!J73)))&gt;=0,MOD(((Год*12+3)-(YEAR('Реестр СИ'!J73)*12+MONTH('Реестр СИ'!J73))),MAX(1,'Реестр СИ'!H73))=0),DAY('Реестр СИ'!J73),""))</f>
        <v/>
      </c>
      <c r="I73" s="28">
        <f>IF(OR('Реестр СИ'!J73="",'Реестр СИ'!G73="Выведено из эксплуатации"),"",IF(AND(((Год*12+4)-(YEAR('Реестр СИ'!J73)*12+MONTH('Реестр СИ'!J73)))&gt;=0,MOD(((Год*12+4)-(YEAR('Реестр СИ'!J73)*12+MONTH('Реестр СИ'!J73))),MAX(1,'Реестр СИ'!H73))=0),DAY('Реестр СИ'!J73),""))</f>
        <v/>
      </c>
      <c r="J73" s="28">
        <f>IF(OR('Реестр СИ'!J73="",'Реестр СИ'!G73="Выведено из эксплуатации"),"",IF(AND(((Год*12+5)-(YEAR('Реестр СИ'!J73)*12+MONTH('Реестр СИ'!J73)))&gt;=0,MOD(((Год*12+5)-(YEAR('Реестр СИ'!J73)*12+MONTH('Реестр СИ'!J73))),MAX(1,'Реестр СИ'!H73))=0),DAY('Реестр СИ'!J73),""))</f>
        <v/>
      </c>
      <c r="K73" s="28">
        <f>IF(OR('Реестр СИ'!J73="",'Реестр СИ'!G73="Выведено из эксплуатации"),"",IF(AND(((Год*12+6)-(YEAR('Реестр СИ'!J73)*12+MONTH('Реестр СИ'!J73)))&gt;=0,MOD(((Год*12+6)-(YEAR('Реестр СИ'!J73)*12+MONTH('Реестр СИ'!J73))),MAX(1,'Реестр СИ'!H73))=0),DAY('Реестр СИ'!J73),""))</f>
        <v/>
      </c>
      <c r="L73" s="28">
        <f>IF(OR('Реестр СИ'!J73="",'Реестр СИ'!G73="Выведено из эксплуатации"),"",IF(AND(((Год*12+7)-(YEAR('Реестр СИ'!J73)*12+MONTH('Реестр СИ'!J73)))&gt;=0,MOD(((Год*12+7)-(YEAR('Реестр СИ'!J73)*12+MONTH('Реестр СИ'!J73))),MAX(1,'Реестр СИ'!H73))=0),DAY('Реестр СИ'!J73),""))</f>
        <v/>
      </c>
      <c r="M73" s="28">
        <f>IF(OR('Реестр СИ'!J73="",'Реестр СИ'!G73="Выведено из эксплуатации"),"",IF(AND(((Год*12+8)-(YEAR('Реестр СИ'!J73)*12+MONTH('Реестр СИ'!J73)))&gt;=0,MOD(((Год*12+8)-(YEAR('Реестр СИ'!J73)*12+MONTH('Реестр СИ'!J73))),MAX(1,'Реестр СИ'!H73))=0),DAY('Реестр СИ'!J73),""))</f>
        <v/>
      </c>
      <c r="N73" s="28">
        <f>IF(OR('Реестр СИ'!J73="",'Реестр СИ'!G73="Выведено из эксплуатации"),"",IF(AND(((Год*12+9)-(YEAR('Реестр СИ'!J73)*12+MONTH('Реестр СИ'!J73)))&gt;=0,MOD(((Год*12+9)-(YEAR('Реестр СИ'!J73)*12+MONTH('Реестр СИ'!J73))),MAX(1,'Реестр СИ'!H73))=0),DAY('Реестр СИ'!J73),""))</f>
        <v/>
      </c>
      <c r="O73" s="28">
        <f>IF(OR('Реестр СИ'!J73="",'Реестр СИ'!G73="Выведено из эксплуатации"),"",IF(AND(((Год*12+10)-(YEAR('Реестр СИ'!J73)*12+MONTH('Реестр СИ'!J73)))&gt;=0,MOD(((Год*12+10)-(YEAR('Реестр СИ'!J73)*12+MONTH('Реестр СИ'!J73))),MAX(1,'Реестр СИ'!H73))=0),DAY('Реестр СИ'!J73),""))</f>
        <v/>
      </c>
      <c r="P73" s="28">
        <f>IF(OR('Реестр СИ'!J73="",'Реестр СИ'!G73="Выведено из эксплуатации"),"",IF(AND(((Год*12+11)-(YEAR('Реестр СИ'!J73)*12+MONTH('Реестр СИ'!J73)))&gt;=0,MOD(((Год*12+11)-(YEAR('Реестр СИ'!J73)*12+MONTH('Реестр СИ'!J73))),MAX(1,'Реестр СИ'!H73))=0),DAY('Реестр СИ'!J73),""))</f>
        <v/>
      </c>
      <c r="Q73" s="28">
        <f>IF(OR('Реестр СИ'!J73="",'Реестр СИ'!G73="Выведено из эксплуатации"),"",IF(AND(((Год*12+12)-(YEAR('Реестр СИ'!J73)*12+MONTH('Реестр СИ'!J73)))&gt;=0,MOD(((Год*12+12)-(YEAR('Реестр СИ'!J73)*12+MONTH('Реестр СИ'!J73))),MAX(1,'Реестр СИ'!H73))=0),DAY('Реестр СИ'!J73),""))</f>
        <v/>
      </c>
      <c r="R73" s="29">
        <f>IF('Реестр СИ'!B73="","",COUNT(F73:Q73)*N('Реестр СИ'!N73))</f>
        <v/>
      </c>
    </row>
    <row r="74">
      <c r="A74" s="26">
        <f>IF('Реестр СИ'!B74="","",'Реестр СИ'!A74)</f>
        <v/>
      </c>
      <c r="B74" s="27">
        <f>IF('Реестр СИ'!B74="","",'Реестр СИ'!B74)</f>
        <v/>
      </c>
      <c r="C74" s="26">
        <f>IF('Реестр СИ'!B74="","",'Реестр СИ'!C74)</f>
        <v/>
      </c>
      <c r="D74" s="26">
        <f>IF('Реестр СИ'!B74="","",'Реестр СИ'!E74)</f>
        <v/>
      </c>
      <c r="E74" s="26">
        <f>IF('Реестр СИ'!B74="","",'Реестр СИ'!H74)</f>
        <v/>
      </c>
      <c r="F74" s="28">
        <f>IF(OR('Реестр СИ'!J74="",'Реестр СИ'!G74="Выведено из эксплуатации"),"",IF(AND(((Год*12+1)-(YEAR('Реестр СИ'!J74)*12+MONTH('Реестр СИ'!J74)))&gt;=0,MOD(((Год*12+1)-(YEAR('Реестр СИ'!J74)*12+MONTH('Реестр СИ'!J74))),MAX(1,'Реестр СИ'!H74))=0),DAY('Реестр СИ'!J74),""))</f>
        <v/>
      </c>
      <c r="G74" s="28">
        <f>IF(OR('Реестр СИ'!J74="",'Реестр СИ'!G74="Выведено из эксплуатации"),"",IF(AND(((Год*12+2)-(YEAR('Реестр СИ'!J74)*12+MONTH('Реестр СИ'!J74)))&gt;=0,MOD(((Год*12+2)-(YEAR('Реестр СИ'!J74)*12+MONTH('Реестр СИ'!J74))),MAX(1,'Реестр СИ'!H74))=0),DAY('Реестр СИ'!J74),""))</f>
        <v/>
      </c>
      <c r="H74" s="28">
        <f>IF(OR('Реестр СИ'!J74="",'Реестр СИ'!G74="Выведено из эксплуатации"),"",IF(AND(((Год*12+3)-(YEAR('Реестр СИ'!J74)*12+MONTH('Реестр СИ'!J74)))&gt;=0,MOD(((Год*12+3)-(YEAR('Реестр СИ'!J74)*12+MONTH('Реестр СИ'!J74))),MAX(1,'Реестр СИ'!H74))=0),DAY('Реестр СИ'!J74),""))</f>
        <v/>
      </c>
      <c r="I74" s="28">
        <f>IF(OR('Реестр СИ'!J74="",'Реестр СИ'!G74="Выведено из эксплуатации"),"",IF(AND(((Год*12+4)-(YEAR('Реестр СИ'!J74)*12+MONTH('Реестр СИ'!J74)))&gt;=0,MOD(((Год*12+4)-(YEAR('Реестр СИ'!J74)*12+MONTH('Реестр СИ'!J74))),MAX(1,'Реестр СИ'!H74))=0),DAY('Реестр СИ'!J74),""))</f>
        <v/>
      </c>
      <c r="J74" s="28">
        <f>IF(OR('Реестр СИ'!J74="",'Реестр СИ'!G74="Выведено из эксплуатации"),"",IF(AND(((Год*12+5)-(YEAR('Реестр СИ'!J74)*12+MONTH('Реестр СИ'!J74)))&gt;=0,MOD(((Год*12+5)-(YEAR('Реестр СИ'!J74)*12+MONTH('Реестр СИ'!J74))),MAX(1,'Реестр СИ'!H74))=0),DAY('Реестр СИ'!J74),""))</f>
        <v/>
      </c>
      <c r="K74" s="28">
        <f>IF(OR('Реестр СИ'!J74="",'Реестр СИ'!G74="Выведено из эксплуатации"),"",IF(AND(((Год*12+6)-(YEAR('Реестр СИ'!J74)*12+MONTH('Реестр СИ'!J74)))&gt;=0,MOD(((Год*12+6)-(YEAR('Реестр СИ'!J74)*12+MONTH('Реестр СИ'!J74))),MAX(1,'Реестр СИ'!H74))=0),DAY('Реестр СИ'!J74),""))</f>
        <v/>
      </c>
      <c r="L74" s="28">
        <f>IF(OR('Реестр СИ'!J74="",'Реестр СИ'!G74="Выведено из эксплуатации"),"",IF(AND(((Год*12+7)-(YEAR('Реестр СИ'!J74)*12+MONTH('Реестр СИ'!J74)))&gt;=0,MOD(((Год*12+7)-(YEAR('Реестр СИ'!J74)*12+MONTH('Реестр СИ'!J74))),MAX(1,'Реестр СИ'!H74))=0),DAY('Реестр СИ'!J74),""))</f>
        <v/>
      </c>
      <c r="M74" s="28">
        <f>IF(OR('Реестр СИ'!J74="",'Реестр СИ'!G74="Выведено из эксплуатации"),"",IF(AND(((Год*12+8)-(YEAR('Реестр СИ'!J74)*12+MONTH('Реестр СИ'!J74)))&gt;=0,MOD(((Год*12+8)-(YEAR('Реестр СИ'!J74)*12+MONTH('Реестр СИ'!J74))),MAX(1,'Реестр СИ'!H74))=0),DAY('Реестр СИ'!J74),""))</f>
        <v/>
      </c>
      <c r="N74" s="28">
        <f>IF(OR('Реестр СИ'!J74="",'Реестр СИ'!G74="Выведено из эксплуатации"),"",IF(AND(((Год*12+9)-(YEAR('Реестр СИ'!J74)*12+MONTH('Реестр СИ'!J74)))&gt;=0,MOD(((Год*12+9)-(YEAR('Реестр СИ'!J74)*12+MONTH('Реестр СИ'!J74))),MAX(1,'Реестр СИ'!H74))=0),DAY('Реестр СИ'!J74),""))</f>
        <v/>
      </c>
      <c r="O74" s="28">
        <f>IF(OR('Реестр СИ'!J74="",'Реестр СИ'!G74="Выведено из эксплуатации"),"",IF(AND(((Год*12+10)-(YEAR('Реестр СИ'!J74)*12+MONTH('Реестр СИ'!J74)))&gt;=0,MOD(((Год*12+10)-(YEAR('Реестр СИ'!J74)*12+MONTH('Реестр СИ'!J74))),MAX(1,'Реестр СИ'!H74))=0),DAY('Реестр СИ'!J74),""))</f>
        <v/>
      </c>
      <c r="P74" s="28">
        <f>IF(OR('Реестр СИ'!J74="",'Реестр СИ'!G74="Выведено из эксплуатации"),"",IF(AND(((Год*12+11)-(YEAR('Реестр СИ'!J74)*12+MONTH('Реестр СИ'!J74)))&gt;=0,MOD(((Год*12+11)-(YEAR('Реестр СИ'!J74)*12+MONTH('Реестр СИ'!J74))),MAX(1,'Реестр СИ'!H74))=0),DAY('Реестр СИ'!J74),""))</f>
        <v/>
      </c>
      <c r="Q74" s="28">
        <f>IF(OR('Реестр СИ'!J74="",'Реестр СИ'!G74="Выведено из эксплуатации"),"",IF(AND(((Год*12+12)-(YEAR('Реестр СИ'!J74)*12+MONTH('Реестр СИ'!J74)))&gt;=0,MOD(((Год*12+12)-(YEAR('Реестр СИ'!J74)*12+MONTH('Реестр СИ'!J74))),MAX(1,'Реестр СИ'!H74))=0),DAY('Реестр СИ'!J74),""))</f>
        <v/>
      </c>
      <c r="R74" s="29">
        <f>IF('Реестр СИ'!B74="","",COUNT(F74:Q74)*N('Реестр СИ'!N74))</f>
        <v/>
      </c>
    </row>
    <row r="75">
      <c r="A75" s="26">
        <f>IF('Реестр СИ'!B75="","",'Реестр СИ'!A75)</f>
        <v/>
      </c>
      <c r="B75" s="27">
        <f>IF('Реестр СИ'!B75="","",'Реестр СИ'!B75)</f>
        <v/>
      </c>
      <c r="C75" s="26">
        <f>IF('Реестр СИ'!B75="","",'Реестр СИ'!C75)</f>
        <v/>
      </c>
      <c r="D75" s="26">
        <f>IF('Реестр СИ'!B75="","",'Реестр СИ'!E75)</f>
        <v/>
      </c>
      <c r="E75" s="26">
        <f>IF('Реестр СИ'!B75="","",'Реестр СИ'!H75)</f>
        <v/>
      </c>
      <c r="F75" s="28">
        <f>IF(OR('Реестр СИ'!J75="",'Реестр СИ'!G75="Выведено из эксплуатации"),"",IF(AND(((Год*12+1)-(YEAR('Реестр СИ'!J75)*12+MONTH('Реестр СИ'!J75)))&gt;=0,MOD(((Год*12+1)-(YEAR('Реестр СИ'!J75)*12+MONTH('Реестр СИ'!J75))),MAX(1,'Реестр СИ'!H75))=0),DAY('Реестр СИ'!J75),""))</f>
        <v/>
      </c>
      <c r="G75" s="28">
        <f>IF(OR('Реестр СИ'!J75="",'Реестр СИ'!G75="Выведено из эксплуатации"),"",IF(AND(((Год*12+2)-(YEAR('Реестр СИ'!J75)*12+MONTH('Реестр СИ'!J75)))&gt;=0,MOD(((Год*12+2)-(YEAR('Реестр СИ'!J75)*12+MONTH('Реестр СИ'!J75))),MAX(1,'Реестр СИ'!H75))=0),DAY('Реестр СИ'!J75),""))</f>
        <v/>
      </c>
      <c r="H75" s="28">
        <f>IF(OR('Реестр СИ'!J75="",'Реестр СИ'!G75="Выведено из эксплуатации"),"",IF(AND(((Год*12+3)-(YEAR('Реестр СИ'!J75)*12+MONTH('Реестр СИ'!J75)))&gt;=0,MOD(((Год*12+3)-(YEAR('Реестр СИ'!J75)*12+MONTH('Реестр СИ'!J75))),MAX(1,'Реестр СИ'!H75))=0),DAY('Реестр СИ'!J75),""))</f>
        <v/>
      </c>
      <c r="I75" s="28">
        <f>IF(OR('Реестр СИ'!J75="",'Реестр СИ'!G75="Выведено из эксплуатации"),"",IF(AND(((Год*12+4)-(YEAR('Реестр СИ'!J75)*12+MONTH('Реестр СИ'!J75)))&gt;=0,MOD(((Год*12+4)-(YEAR('Реестр СИ'!J75)*12+MONTH('Реестр СИ'!J75))),MAX(1,'Реестр СИ'!H75))=0),DAY('Реестр СИ'!J75),""))</f>
        <v/>
      </c>
      <c r="J75" s="28">
        <f>IF(OR('Реестр СИ'!J75="",'Реестр СИ'!G75="Выведено из эксплуатации"),"",IF(AND(((Год*12+5)-(YEAR('Реестр СИ'!J75)*12+MONTH('Реестр СИ'!J75)))&gt;=0,MOD(((Год*12+5)-(YEAR('Реестр СИ'!J75)*12+MONTH('Реестр СИ'!J75))),MAX(1,'Реестр СИ'!H75))=0),DAY('Реестр СИ'!J75),""))</f>
        <v/>
      </c>
      <c r="K75" s="28">
        <f>IF(OR('Реестр СИ'!J75="",'Реестр СИ'!G75="Выведено из эксплуатации"),"",IF(AND(((Год*12+6)-(YEAR('Реестр СИ'!J75)*12+MONTH('Реестр СИ'!J75)))&gt;=0,MOD(((Год*12+6)-(YEAR('Реестр СИ'!J75)*12+MONTH('Реестр СИ'!J75))),MAX(1,'Реестр СИ'!H75))=0),DAY('Реестр СИ'!J75),""))</f>
        <v/>
      </c>
      <c r="L75" s="28">
        <f>IF(OR('Реестр СИ'!J75="",'Реестр СИ'!G75="Выведено из эксплуатации"),"",IF(AND(((Год*12+7)-(YEAR('Реестр СИ'!J75)*12+MONTH('Реестр СИ'!J75)))&gt;=0,MOD(((Год*12+7)-(YEAR('Реестр СИ'!J75)*12+MONTH('Реестр СИ'!J75))),MAX(1,'Реестр СИ'!H75))=0),DAY('Реестр СИ'!J75),""))</f>
        <v/>
      </c>
      <c r="M75" s="28">
        <f>IF(OR('Реестр СИ'!J75="",'Реестр СИ'!G75="Выведено из эксплуатации"),"",IF(AND(((Год*12+8)-(YEAR('Реестр СИ'!J75)*12+MONTH('Реестр СИ'!J75)))&gt;=0,MOD(((Год*12+8)-(YEAR('Реестр СИ'!J75)*12+MONTH('Реестр СИ'!J75))),MAX(1,'Реестр СИ'!H75))=0),DAY('Реестр СИ'!J75),""))</f>
        <v/>
      </c>
      <c r="N75" s="28">
        <f>IF(OR('Реестр СИ'!J75="",'Реестр СИ'!G75="Выведено из эксплуатации"),"",IF(AND(((Год*12+9)-(YEAR('Реестр СИ'!J75)*12+MONTH('Реестр СИ'!J75)))&gt;=0,MOD(((Год*12+9)-(YEAR('Реестр СИ'!J75)*12+MONTH('Реестр СИ'!J75))),MAX(1,'Реестр СИ'!H75))=0),DAY('Реестр СИ'!J75),""))</f>
        <v/>
      </c>
      <c r="O75" s="28">
        <f>IF(OR('Реестр СИ'!J75="",'Реестр СИ'!G75="Выведено из эксплуатации"),"",IF(AND(((Год*12+10)-(YEAR('Реестр СИ'!J75)*12+MONTH('Реестр СИ'!J75)))&gt;=0,MOD(((Год*12+10)-(YEAR('Реестр СИ'!J75)*12+MONTH('Реестр СИ'!J75))),MAX(1,'Реестр СИ'!H75))=0),DAY('Реестр СИ'!J75),""))</f>
        <v/>
      </c>
      <c r="P75" s="28">
        <f>IF(OR('Реестр СИ'!J75="",'Реестр СИ'!G75="Выведено из эксплуатации"),"",IF(AND(((Год*12+11)-(YEAR('Реестр СИ'!J75)*12+MONTH('Реестр СИ'!J75)))&gt;=0,MOD(((Год*12+11)-(YEAR('Реестр СИ'!J75)*12+MONTH('Реестр СИ'!J75))),MAX(1,'Реестр СИ'!H75))=0),DAY('Реестр СИ'!J75),""))</f>
        <v/>
      </c>
      <c r="Q75" s="28">
        <f>IF(OR('Реестр СИ'!J75="",'Реестр СИ'!G75="Выведено из эксплуатации"),"",IF(AND(((Год*12+12)-(YEAR('Реестр СИ'!J75)*12+MONTH('Реестр СИ'!J75)))&gt;=0,MOD(((Год*12+12)-(YEAR('Реестр СИ'!J75)*12+MONTH('Реестр СИ'!J75))),MAX(1,'Реестр СИ'!H75))=0),DAY('Реестр СИ'!J75),""))</f>
        <v/>
      </c>
      <c r="R75" s="29">
        <f>IF('Реестр СИ'!B75="","",COUNT(F75:Q75)*N('Реестр СИ'!N75))</f>
        <v/>
      </c>
    </row>
    <row r="76">
      <c r="A76" s="26">
        <f>IF('Реестр СИ'!B76="","",'Реестр СИ'!A76)</f>
        <v/>
      </c>
      <c r="B76" s="27">
        <f>IF('Реестр СИ'!B76="","",'Реестр СИ'!B76)</f>
        <v/>
      </c>
      <c r="C76" s="26">
        <f>IF('Реестр СИ'!B76="","",'Реестр СИ'!C76)</f>
        <v/>
      </c>
      <c r="D76" s="26">
        <f>IF('Реестр СИ'!B76="","",'Реестр СИ'!E76)</f>
        <v/>
      </c>
      <c r="E76" s="26">
        <f>IF('Реестр СИ'!B76="","",'Реестр СИ'!H76)</f>
        <v/>
      </c>
      <c r="F76" s="28">
        <f>IF(OR('Реестр СИ'!J76="",'Реестр СИ'!G76="Выведено из эксплуатации"),"",IF(AND(((Год*12+1)-(YEAR('Реестр СИ'!J76)*12+MONTH('Реестр СИ'!J76)))&gt;=0,MOD(((Год*12+1)-(YEAR('Реестр СИ'!J76)*12+MONTH('Реестр СИ'!J76))),MAX(1,'Реестр СИ'!H76))=0),DAY('Реестр СИ'!J76),""))</f>
        <v/>
      </c>
      <c r="G76" s="28">
        <f>IF(OR('Реестр СИ'!J76="",'Реестр СИ'!G76="Выведено из эксплуатации"),"",IF(AND(((Год*12+2)-(YEAR('Реестр СИ'!J76)*12+MONTH('Реестр СИ'!J76)))&gt;=0,MOD(((Год*12+2)-(YEAR('Реестр СИ'!J76)*12+MONTH('Реестр СИ'!J76))),MAX(1,'Реестр СИ'!H76))=0),DAY('Реестр СИ'!J76),""))</f>
        <v/>
      </c>
      <c r="H76" s="28">
        <f>IF(OR('Реестр СИ'!J76="",'Реестр СИ'!G76="Выведено из эксплуатации"),"",IF(AND(((Год*12+3)-(YEAR('Реестр СИ'!J76)*12+MONTH('Реестр СИ'!J76)))&gt;=0,MOD(((Год*12+3)-(YEAR('Реестр СИ'!J76)*12+MONTH('Реестр СИ'!J76))),MAX(1,'Реестр СИ'!H76))=0),DAY('Реестр СИ'!J76),""))</f>
        <v/>
      </c>
      <c r="I76" s="28">
        <f>IF(OR('Реестр СИ'!J76="",'Реестр СИ'!G76="Выведено из эксплуатации"),"",IF(AND(((Год*12+4)-(YEAR('Реестр СИ'!J76)*12+MONTH('Реестр СИ'!J76)))&gt;=0,MOD(((Год*12+4)-(YEAR('Реестр СИ'!J76)*12+MONTH('Реестр СИ'!J76))),MAX(1,'Реестр СИ'!H76))=0),DAY('Реестр СИ'!J76),""))</f>
        <v/>
      </c>
      <c r="J76" s="28">
        <f>IF(OR('Реестр СИ'!J76="",'Реестр СИ'!G76="Выведено из эксплуатации"),"",IF(AND(((Год*12+5)-(YEAR('Реестр СИ'!J76)*12+MONTH('Реестр СИ'!J76)))&gt;=0,MOD(((Год*12+5)-(YEAR('Реестр СИ'!J76)*12+MONTH('Реестр СИ'!J76))),MAX(1,'Реестр СИ'!H76))=0),DAY('Реестр СИ'!J76),""))</f>
        <v/>
      </c>
      <c r="K76" s="28">
        <f>IF(OR('Реестр СИ'!J76="",'Реестр СИ'!G76="Выведено из эксплуатации"),"",IF(AND(((Год*12+6)-(YEAR('Реестр СИ'!J76)*12+MONTH('Реестр СИ'!J76)))&gt;=0,MOD(((Год*12+6)-(YEAR('Реестр СИ'!J76)*12+MONTH('Реестр СИ'!J76))),MAX(1,'Реестр СИ'!H76))=0),DAY('Реестр СИ'!J76),""))</f>
        <v/>
      </c>
      <c r="L76" s="28">
        <f>IF(OR('Реестр СИ'!J76="",'Реестр СИ'!G76="Выведено из эксплуатации"),"",IF(AND(((Год*12+7)-(YEAR('Реестр СИ'!J76)*12+MONTH('Реестр СИ'!J76)))&gt;=0,MOD(((Год*12+7)-(YEAR('Реестр СИ'!J76)*12+MONTH('Реестр СИ'!J76))),MAX(1,'Реестр СИ'!H76))=0),DAY('Реестр СИ'!J76),""))</f>
        <v/>
      </c>
      <c r="M76" s="28">
        <f>IF(OR('Реестр СИ'!J76="",'Реестр СИ'!G76="Выведено из эксплуатации"),"",IF(AND(((Год*12+8)-(YEAR('Реестр СИ'!J76)*12+MONTH('Реестр СИ'!J76)))&gt;=0,MOD(((Год*12+8)-(YEAR('Реестр СИ'!J76)*12+MONTH('Реестр СИ'!J76))),MAX(1,'Реестр СИ'!H76))=0),DAY('Реестр СИ'!J76),""))</f>
        <v/>
      </c>
      <c r="N76" s="28">
        <f>IF(OR('Реестр СИ'!J76="",'Реестр СИ'!G76="Выведено из эксплуатации"),"",IF(AND(((Год*12+9)-(YEAR('Реестр СИ'!J76)*12+MONTH('Реестр СИ'!J76)))&gt;=0,MOD(((Год*12+9)-(YEAR('Реестр СИ'!J76)*12+MONTH('Реестр СИ'!J76))),MAX(1,'Реестр СИ'!H76))=0),DAY('Реестр СИ'!J76),""))</f>
        <v/>
      </c>
      <c r="O76" s="28">
        <f>IF(OR('Реестр СИ'!J76="",'Реестр СИ'!G76="Выведено из эксплуатации"),"",IF(AND(((Год*12+10)-(YEAR('Реестр СИ'!J76)*12+MONTH('Реестр СИ'!J76)))&gt;=0,MOD(((Год*12+10)-(YEAR('Реестр СИ'!J76)*12+MONTH('Реестр СИ'!J76))),MAX(1,'Реестр СИ'!H76))=0),DAY('Реестр СИ'!J76),""))</f>
        <v/>
      </c>
      <c r="P76" s="28">
        <f>IF(OR('Реестр СИ'!J76="",'Реестр СИ'!G76="Выведено из эксплуатации"),"",IF(AND(((Год*12+11)-(YEAR('Реестр СИ'!J76)*12+MONTH('Реестр СИ'!J76)))&gt;=0,MOD(((Год*12+11)-(YEAR('Реестр СИ'!J76)*12+MONTH('Реестр СИ'!J76))),MAX(1,'Реестр СИ'!H76))=0),DAY('Реестр СИ'!J76),""))</f>
        <v/>
      </c>
      <c r="Q76" s="28">
        <f>IF(OR('Реестр СИ'!J76="",'Реестр СИ'!G76="Выведено из эксплуатации"),"",IF(AND(((Год*12+12)-(YEAR('Реестр СИ'!J76)*12+MONTH('Реестр СИ'!J76)))&gt;=0,MOD(((Год*12+12)-(YEAR('Реестр СИ'!J76)*12+MONTH('Реестр СИ'!J76))),MAX(1,'Реестр СИ'!H76))=0),DAY('Реестр СИ'!J76),""))</f>
        <v/>
      </c>
      <c r="R76" s="29">
        <f>IF('Реестр СИ'!B76="","",COUNT(F76:Q76)*N('Реестр СИ'!N76))</f>
        <v/>
      </c>
    </row>
    <row r="77">
      <c r="A77" s="26">
        <f>IF('Реестр СИ'!B77="","",'Реестр СИ'!A77)</f>
        <v/>
      </c>
      <c r="B77" s="27">
        <f>IF('Реестр СИ'!B77="","",'Реестр СИ'!B77)</f>
        <v/>
      </c>
      <c r="C77" s="26">
        <f>IF('Реестр СИ'!B77="","",'Реестр СИ'!C77)</f>
        <v/>
      </c>
      <c r="D77" s="26">
        <f>IF('Реестр СИ'!B77="","",'Реестр СИ'!E77)</f>
        <v/>
      </c>
      <c r="E77" s="26">
        <f>IF('Реестр СИ'!B77="","",'Реестр СИ'!H77)</f>
        <v/>
      </c>
      <c r="F77" s="28">
        <f>IF(OR('Реестр СИ'!J77="",'Реестр СИ'!G77="Выведено из эксплуатации"),"",IF(AND(((Год*12+1)-(YEAR('Реестр СИ'!J77)*12+MONTH('Реестр СИ'!J77)))&gt;=0,MOD(((Год*12+1)-(YEAR('Реестр СИ'!J77)*12+MONTH('Реестр СИ'!J77))),MAX(1,'Реестр СИ'!H77))=0),DAY('Реестр СИ'!J77),""))</f>
        <v/>
      </c>
      <c r="G77" s="28">
        <f>IF(OR('Реестр СИ'!J77="",'Реестр СИ'!G77="Выведено из эксплуатации"),"",IF(AND(((Год*12+2)-(YEAR('Реестр СИ'!J77)*12+MONTH('Реестр СИ'!J77)))&gt;=0,MOD(((Год*12+2)-(YEAR('Реестр СИ'!J77)*12+MONTH('Реестр СИ'!J77))),MAX(1,'Реестр СИ'!H77))=0),DAY('Реестр СИ'!J77),""))</f>
        <v/>
      </c>
      <c r="H77" s="28">
        <f>IF(OR('Реестр СИ'!J77="",'Реестр СИ'!G77="Выведено из эксплуатации"),"",IF(AND(((Год*12+3)-(YEAR('Реестр СИ'!J77)*12+MONTH('Реестр СИ'!J77)))&gt;=0,MOD(((Год*12+3)-(YEAR('Реестр СИ'!J77)*12+MONTH('Реестр СИ'!J77))),MAX(1,'Реестр СИ'!H77))=0),DAY('Реестр СИ'!J77),""))</f>
        <v/>
      </c>
      <c r="I77" s="28">
        <f>IF(OR('Реестр СИ'!J77="",'Реестр СИ'!G77="Выведено из эксплуатации"),"",IF(AND(((Год*12+4)-(YEAR('Реестр СИ'!J77)*12+MONTH('Реестр СИ'!J77)))&gt;=0,MOD(((Год*12+4)-(YEAR('Реестр СИ'!J77)*12+MONTH('Реестр СИ'!J77))),MAX(1,'Реестр СИ'!H77))=0),DAY('Реестр СИ'!J77),""))</f>
        <v/>
      </c>
      <c r="J77" s="28">
        <f>IF(OR('Реестр СИ'!J77="",'Реестр СИ'!G77="Выведено из эксплуатации"),"",IF(AND(((Год*12+5)-(YEAR('Реестр СИ'!J77)*12+MONTH('Реестр СИ'!J77)))&gt;=0,MOD(((Год*12+5)-(YEAR('Реестр СИ'!J77)*12+MONTH('Реестр СИ'!J77))),MAX(1,'Реестр СИ'!H77))=0),DAY('Реестр СИ'!J77),""))</f>
        <v/>
      </c>
      <c r="K77" s="28">
        <f>IF(OR('Реестр СИ'!J77="",'Реестр СИ'!G77="Выведено из эксплуатации"),"",IF(AND(((Год*12+6)-(YEAR('Реестр СИ'!J77)*12+MONTH('Реестр СИ'!J77)))&gt;=0,MOD(((Год*12+6)-(YEAR('Реестр СИ'!J77)*12+MONTH('Реестр СИ'!J77))),MAX(1,'Реестр СИ'!H77))=0),DAY('Реестр СИ'!J77),""))</f>
        <v/>
      </c>
      <c r="L77" s="28">
        <f>IF(OR('Реестр СИ'!J77="",'Реестр СИ'!G77="Выведено из эксплуатации"),"",IF(AND(((Год*12+7)-(YEAR('Реестр СИ'!J77)*12+MONTH('Реестр СИ'!J77)))&gt;=0,MOD(((Год*12+7)-(YEAR('Реестр СИ'!J77)*12+MONTH('Реестр СИ'!J77))),MAX(1,'Реестр СИ'!H77))=0),DAY('Реестр СИ'!J77),""))</f>
        <v/>
      </c>
      <c r="M77" s="28">
        <f>IF(OR('Реестр СИ'!J77="",'Реестр СИ'!G77="Выведено из эксплуатации"),"",IF(AND(((Год*12+8)-(YEAR('Реестр СИ'!J77)*12+MONTH('Реестр СИ'!J77)))&gt;=0,MOD(((Год*12+8)-(YEAR('Реестр СИ'!J77)*12+MONTH('Реестр СИ'!J77))),MAX(1,'Реестр СИ'!H77))=0),DAY('Реестр СИ'!J77),""))</f>
        <v/>
      </c>
      <c r="N77" s="28">
        <f>IF(OR('Реестр СИ'!J77="",'Реестр СИ'!G77="Выведено из эксплуатации"),"",IF(AND(((Год*12+9)-(YEAR('Реестр СИ'!J77)*12+MONTH('Реестр СИ'!J77)))&gt;=0,MOD(((Год*12+9)-(YEAR('Реестр СИ'!J77)*12+MONTH('Реестр СИ'!J77))),MAX(1,'Реестр СИ'!H77))=0),DAY('Реестр СИ'!J77),""))</f>
        <v/>
      </c>
      <c r="O77" s="28">
        <f>IF(OR('Реестр СИ'!J77="",'Реестр СИ'!G77="Выведено из эксплуатации"),"",IF(AND(((Год*12+10)-(YEAR('Реестр СИ'!J77)*12+MONTH('Реестр СИ'!J77)))&gt;=0,MOD(((Год*12+10)-(YEAR('Реестр СИ'!J77)*12+MONTH('Реестр СИ'!J77))),MAX(1,'Реестр СИ'!H77))=0),DAY('Реестр СИ'!J77),""))</f>
        <v/>
      </c>
      <c r="P77" s="28">
        <f>IF(OR('Реестр СИ'!J77="",'Реестр СИ'!G77="Выведено из эксплуатации"),"",IF(AND(((Год*12+11)-(YEAR('Реестр СИ'!J77)*12+MONTH('Реестр СИ'!J77)))&gt;=0,MOD(((Год*12+11)-(YEAR('Реестр СИ'!J77)*12+MONTH('Реестр СИ'!J77))),MAX(1,'Реестр СИ'!H77))=0),DAY('Реестр СИ'!J77),""))</f>
        <v/>
      </c>
      <c r="Q77" s="28">
        <f>IF(OR('Реестр СИ'!J77="",'Реестр СИ'!G77="Выведено из эксплуатации"),"",IF(AND(((Год*12+12)-(YEAR('Реестр СИ'!J77)*12+MONTH('Реестр СИ'!J77)))&gt;=0,MOD(((Год*12+12)-(YEAR('Реестр СИ'!J77)*12+MONTH('Реестр СИ'!J77))),MAX(1,'Реестр СИ'!H77))=0),DAY('Реестр СИ'!J77),""))</f>
        <v/>
      </c>
      <c r="R77" s="29">
        <f>IF('Реестр СИ'!B77="","",COUNT(F77:Q77)*N('Реестр СИ'!N77))</f>
        <v/>
      </c>
    </row>
    <row r="78">
      <c r="A78" s="26">
        <f>IF('Реестр СИ'!B78="","",'Реестр СИ'!A78)</f>
        <v/>
      </c>
      <c r="B78" s="27">
        <f>IF('Реестр СИ'!B78="","",'Реестр СИ'!B78)</f>
        <v/>
      </c>
      <c r="C78" s="26">
        <f>IF('Реестр СИ'!B78="","",'Реестр СИ'!C78)</f>
        <v/>
      </c>
      <c r="D78" s="26">
        <f>IF('Реестр СИ'!B78="","",'Реестр СИ'!E78)</f>
        <v/>
      </c>
      <c r="E78" s="26">
        <f>IF('Реестр СИ'!B78="","",'Реестр СИ'!H78)</f>
        <v/>
      </c>
      <c r="F78" s="28">
        <f>IF(OR('Реестр СИ'!J78="",'Реестр СИ'!G78="Выведено из эксплуатации"),"",IF(AND(((Год*12+1)-(YEAR('Реестр СИ'!J78)*12+MONTH('Реестр СИ'!J78)))&gt;=0,MOD(((Год*12+1)-(YEAR('Реестр СИ'!J78)*12+MONTH('Реестр СИ'!J78))),MAX(1,'Реестр СИ'!H78))=0),DAY('Реестр СИ'!J78),""))</f>
        <v/>
      </c>
      <c r="G78" s="28">
        <f>IF(OR('Реестр СИ'!J78="",'Реестр СИ'!G78="Выведено из эксплуатации"),"",IF(AND(((Год*12+2)-(YEAR('Реестр СИ'!J78)*12+MONTH('Реестр СИ'!J78)))&gt;=0,MOD(((Год*12+2)-(YEAR('Реестр СИ'!J78)*12+MONTH('Реестр СИ'!J78))),MAX(1,'Реестр СИ'!H78))=0),DAY('Реестр СИ'!J78),""))</f>
        <v/>
      </c>
      <c r="H78" s="28">
        <f>IF(OR('Реестр СИ'!J78="",'Реестр СИ'!G78="Выведено из эксплуатации"),"",IF(AND(((Год*12+3)-(YEAR('Реестр СИ'!J78)*12+MONTH('Реестр СИ'!J78)))&gt;=0,MOD(((Год*12+3)-(YEAR('Реестр СИ'!J78)*12+MONTH('Реестр СИ'!J78))),MAX(1,'Реестр СИ'!H78))=0),DAY('Реестр СИ'!J78),""))</f>
        <v/>
      </c>
      <c r="I78" s="28">
        <f>IF(OR('Реестр СИ'!J78="",'Реестр СИ'!G78="Выведено из эксплуатации"),"",IF(AND(((Год*12+4)-(YEAR('Реестр СИ'!J78)*12+MONTH('Реестр СИ'!J78)))&gt;=0,MOD(((Год*12+4)-(YEAR('Реестр СИ'!J78)*12+MONTH('Реестр СИ'!J78))),MAX(1,'Реестр СИ'!H78))=0),DAY('Реестр СИ'!J78),""))</f>
        <v/>
      </c>
      <c r="J78" s="28">
        <f>IF(OR('Реестр СИ'!J78="",'Реестр СИ'!G78="Выведено из эксплуатации"),"",IF(AND(((Год*12+5)-(YEAR('Реестр СИ'!J78)*12+MONTH('Реестр СИ'!J78)))&gt;=0,MOD(((Год*12+5)-(YEAR('Реестр СИ'!J78)*12+MONTH('Реестр СИ'!J78))),MAX(1,'Реестр СИ'!H78))=0),DAY('Реестр СИ'!J78),""))</f>
        <v/>
      </c>
      <c r="K78" s="28">
        <f>IF(OR('Реестр СИ'!J78="",'Реестр СИ'!G78="Выведено из эксплуатации"),"",IF(AND(((Год*12+6)-(YEAR('Реестр СИ'!J78)*12+MONTH('Реестр СИ'!J78)))&gt;=0,MOD(((Год*12+6)-(YEAR('Реестр СИ'!J78)*12+MONTH('Реестр СИ'!J78))),MAX(1,'Реестр СИ'!H78))=0),DAY('Реестр СИ'!J78),""))</f>
        <v/>
      </c>
      <c r="L78" s="28">
        <f>IF(OR('Реестр СИ'!J78="",'Реестр СИ'!G78="Выведено из эксплуатации"),"",IF(AND(((Год*12+7)-(YEAR('Реестр СИ'!J78)*12+MONTH('Реестр СИ'!J78)))&gt;=0,MOD(((Год*12+7)-(YEAR('Реестр СИ'!J78)*12+MONTH('Реестр СИ'!J78))),MAX(1,'Реестр СИ'!H78))=0),DAY('Реестр СИ'!J78),""))</f>
        <v/>
      </c>
      <c r="M78" s="28">
        <f>IF(OR('Реестр СИ'!J78="",'Реестр СИ'!G78="Выведено из эксплуатации"),"",IF(AND(((Год*12+8)-(YEAR('Реестр СИ'!J78)*12+MONTH('Реестр СИ'!J78)))&gt;=0,MOD(((Год*12+8)-(YEAR('Реестр СИ'!J78)*12+MONTH('Реестр СИ'!J78))),MAX(1,'Реестр СИ'!H78))=0),DAY('Реестр СИ'!J78),""))</f>
        <v/>
      </c>
      <c r="N78" s="28">
        <f>IF(OR('Реестр СИ'!J78="",'Реестр СИ'!G78="Выведено из эксплуатации"),"",IF(AND(((Год*12+9)-(YEAR('Реестр СИ'!J78)*12+MONTH('Реестр СИ'!J78)))&gt;=0,MOD(((Год*12+9)-(YEAR('Реестр СИ'!J78)*12+MONTH('Реестр СИ'!J78))),MAX(1,'Реестр СИ'!H78))=0),DAY('Реестр СИ'!J78),""))</f>
        <v/>
      </c>
      <c r="O78" s="28">
        <f>IF(OR('Реестр СИ'!J78="",'Реестр СИ'!G78="Выведено из эксплуатации"),"",IF(AND(((Год*12+10)-(YEAR('Реестр СИ'!J78)*12+MONTH('Реестр СИ'!J78)))&gt;=0,MOD(((Год*12+10)-(YEAR('Реестр СИ'!J78)*12+MONTH('Реестр СИ'!J78))),MAX(1,'Реестр СИ'!H78))=0),DAY('Реестр СИ'!J78),""))</f>
        <v/>
      </c>
      <c r="P78" s="28">
        <f>IF(OR('Реестр СИ'!J78="",'Реестр СИ'!G78="Выведено из эксплуатации"),"",IF(AND(((Год*12+11)-(YEAR('Реестр СИ'!J78)*12+MONTH('Реестр СИ'!J78)))&gt;=0,MOD(((Год*12+11)-(YEAR('Реестр СИ'!J78)*12+MONTH('Реестр СИ'!J78))),MAX(1,'Реестр СИ'!H78))=0),DAY('Реестр СИ'!J78),""))</f>
        <v/>
      </c>
      <c r="Q78" s="28">
        <f>IF(OR('Реестр СИ'!J78="",'Реестр СИ'!G78="Выведено из эксплуатации"),"",IF(AND(((Год*12+12)-(YEAR('Реестр СИ'!J78)*12+MONTH('Реестр СИ'!J78)))&gt;=0,MOD(((Год*12+12)-(YEAR('Реестр СИ'!J78)*12+MONTH('Реестр СИ'!J78))),MAX(1,'Реестр СИ'!H78))=0),DAY('Реестр СИ'!J78),""))</f>
        <v/>
      </c>
      <c r="R78" s="29">
        <f>IF('Реестр СИ'!B78="","",COUNT(F78:Q78)*N('Реестр СИ'!N78))</f>
        <v/>
      </c>
    </row>
    <row r="79">
      <c r="A79" s="26">
        <f>IF('Реестр СИ'!B79="","",'Реестр СИ'!A79)</f>
        <v/>
      </c>
      <c r="B79" s="27">
        <f>IF('Реестр СИ'!B79="","",'Реестр СИ'!B79)</f>
        <v/>
      </c>
      <c r="C79" s="26">
        <f>IF('Реестр СИ'!B79="","",'Реестр СИ'!C79)</f>
        <v/>
      </c>
      <c r="D79" s="26">
        <f>IF('Реестр СИ'!B79="","",'Реестр СИ'!E79)</f>
        <v/>
      </c>
      <c r="E79" s="26">
        <f>IF('Реестр СИ'!B79="","",'Реестр СИ'!H79)</f>
        <v/>
      </c>
      <c r="F79" s="28">
        <f>IF(OR('Реестр СИ'!J79="",'Реестр СИ'!G79="Выведено из эксплуатации"),"",IF(AND(((Год*12+1)-(YEAR('Реестр СИ'!J79)*12+MONTH('Реестр СИ'!J79)))&gt;=0,MOD(((Год*12+1)-(YEAR('Реестр СИ'!J79)*12+MONTH('Реестр СИ'!J79))),MAX(1,'Реестр СИ'!H79))=0),DAY('Реестр СИ'!J79),""))</f>
        <v/>
      </c>
      <c r="G79" s="28">
        <f>IF(OR('Реестр СИ'!J79="",'Реестр СИ'!G79="Выведено из эксплуатации"),"",IF(AND(((Год*12+2)-(YEAR('Реестр СИ'!J79)*12+MONTH('Реестр СИ'!J79)))&gt;=0,MOD(((Год*12+2)-(YEAR('Реестр СИ'!J79)*12+MONTH('Реестр СИ'!J79))),MAX(1,'Реестр СИ'!H79))=0),DAY('Реестр СИ'!J79),""))</f>
        <v/>
      </c>
      <c r="H79" s="28">
        <f>IF(OR('Реестр СИ'!J79="",'Реестр СИ'!G79="Выведено из эксплуатации"),"",IF(AND(((Год*12+3)-(YEAR('Реестр СИ'!J79)*12+MONTH('Реестр СИ'!J79)))&gt;=0,MOD(((Год*12+3)-(YEAR('Реестр СИ'!J79)*12+MONTH('Реестр СИ'!J79))),MAX(1,'Реестр СИ'!H79))=0),DAY('Реестр СИ'!J79),""))</f>
        <v/>
      </c>
      <c r="I79" s="28">
        <f>IF(OR('Реестр СИ'!J79="",'Реестр СИ'!G79="Выведено из эксплуатации"),"",IF(AND(((Год*12+4)-(YEAR('Реестр СИ'!J79)*12+MONTH('Реестр СИ'!J79)))&gt;=0,MOD(((Год*12+4)-(YEAR('Реестр СИ'!J79)*12+MONTH('Реестр СИ'!J79))),MAX(1,'Реестр СИ'!H79))=0),DAY('Реестр СИ'!J79),""))</f>
        <v/>
      </c>
      <c r="J79" s="28">
        <f>IF(OR('Реестр СИ'!J79="",'Реестр СИ'!G79="Выведено из эксплуатации"),"",IF(AND(((Год*12+5)-(YEAR('Реестр СИ'!J79)*12+MONTH('Реестр СИ'!J79)))&gt;=0,MOD(((Год*12+5)-(YEAR('Реестр СИ'!J79)*12+MONTH('Реестр СИ'!J79))),MAX(1,'Реестр СИ'!H79))=0),DAY('Реестр СИ'!J79),""))</f>
        <v/>
      </c>
      <c r="K79" s="28">
        <f>IF(OR('Реестр СИ'!J79="",'Реестр СИ'!G79="Выведено из эксплуатации"),"",IF(AND(((Год*12+6)-(YEAR('Реестр СИ'!J79)*12+MONTH('Реестр СИ'!J79)))&gt;=0,MOD(((Год*12+6)-(YEAR('Реестр СИ'!J79)*12+MONTH('Реестр СИ'!J79))),MAX(1,'Реестр СИ'!H79))=0),DAY('Реестр СИ'!J79),""))</f>
        <v/>
      </c>
      <c r="L79" s="28">
        <f>IF(OR('Реестр СИ'!J79="",'Реестр СИ'!G79="Выведено из эксплуатации"),"",IF(AND(((Год*12+7)-(YEAR('Реестр СИ'!J79)*12+MONTH('Реестр СИ'!J79)))&gt;=0,MOD(((Год*12+7)-(YEAR('Реестр СИ'!J79)*12+MONTH('Реестр СИ'!J79))),MAX(1,'Реестр СИ'!H79))=0),DAY('Реестр СИ'!J79),""))</f>
        <v/>
      </c>
      <c r="M79" s="28">
        <f>IF(OR('Реестр СИ'!J79="",'Реестр СИ'!G79="Выведено из эксплуатации"),"",IF(AND(((Год*12+8)-(YEAR('Реестр СИ'!J79)*12+MONTH('Реестр СИ'!J79)))&gt;=0,MOD(((Год*12+8)-(YEAR('Реестр СИ'!J79)*12+MONTH('Реестр СИ'!J79))),MAX(1,'Реестр СИ'!H79))=0),DAY('Реестр СИ'!J79),""))</f>
        <v/>
      </c>
      <c r="N79" s="28">
        <f>IF(OR('Реестр СИ'!J79="",'Реестр СИ'!G79="Выведено из эксплуатации"),"",IF(AND(((Год*12+9)-(YEAR('Реестр СИ'!J79)*12+MONTH('Реестр СИ'!J79)))&gt;=0,MOD(((Год*12+9)-(YEAR('Реестр СИ'!J79)*12+MONTH('Реестр СИ'!J79))),MAX(1,'Реестр СИ'!H79))=0),DAY('Реестр СИ'!J79),""))</f>
        <v/>
      </c>
      <c r="O79" s="28">
        <f>IF(OR('Реестр СИ'!J79="",'Реестр СИ'!G79="Выведено из эксплуатации"),"",IF(AND(((Год*12+10)-(YEAR('Реестр СИ'!J79)*12+MONTH('Реестр СИ'!J79)))&gt;=0,MOD(((Год*12+10)-(YEAR('Реестр СИ'!J79)*12+MONTH('Реестр СИ'!J79))),MAX(1,'Реестр СИ'!H79))=0),DAY('Реестр СИ'!J79),""))</f>
        <v/>
      </c>
      <c r="P79" s="28">
        <f>IF(OR('Реестр СИ'!J79="",'Реестр СИ'!G79="Выведено из эксплуатации"),"",IF(AND(((Год*12+11)-(YEAR('Реестр СИ'!J79)*12+MONTH('Реестр СИ'!J79)))&gt;=0,MOD(((Год*12+11)-(YEAR('Реестр СИ'!J79)*12+MONTH('Реестр СИ'!J79))),MAX(1,'Реестр СИ'!H79))=0),DAY('Реестр СИ'!J79),""))</f>
        <v/>
      </c>
      <c r="Q79" s="28">
        <f>IF(OR('Реестр СИ'!J79="",'Реестр СИ'!G79="Выведено из эксплуатации"),"",IF(AND(((Год*12+12)-(YEAR('Реестр СИ'!J79)*12+MONTH('Реестр СИ'!J79)))&gt;=0,MOD(((Год*12+12)-(YEAR('Реестр СИ'!J79)*12+MONTH('Реестр СИ'!J79))),MAX(1,'Реестр СИ'!H79))=0),DAY('Реестр СИ'!J79),""))</f>
        <v/>
      </c>
      <c r="R79" s="29">
        <f>IF('Реестр СИ'!B79="","",COUNT(F79:Q79)*N('Реестр СИ'!N79))</f>
        <v/>
      </c>
    </row>
    <row r="80">
      <c r="A80" s="26">
        <f>IF('Реестр СИ'!B80="","",'Реестр СИ'!A80)</f>
        <v/>
      </c>
      <c r="B80" s="27">
        <f>IF('Реестр СИ'!B80="","",'Реестр СИ'!B80)</f>
        <v/>
      </c>
      <c r="C80" s="26">
        <f>IF('Реестр СИ'!B80="","",'Реестр СИ'!C80)</f>
        <v/>
      </c>
      <c r="D80" s="26">
        <f>IF('Реестр СИ'!B80="","",'Реестр СИ'!E80)</f>
        <v/>
      </c>
      <c r="E80" s="26">
        <f>IF('Реестр СИ'!B80="","",'Реестр СИ'!H80)</f>
        <v/>
      </c>
      <c r="F80" s="28">
        <f>IF(OR('Реестр СИ'!J80="",'Реестр СИ'!G80="Выведено из эксплуатации"),"",IF(AND(((Год*12+1)-(YEAR('Реестр СИ'!J80)*12+MONTH('Реестр СИ'!J80)))&gt;=0,MOD(((Год*12+1)-(YEAR('Реестр СИ'!J80)*12+MONTH('Реестр СИ'!J80))),MAX(1,'Реестр СИ'!H80))=0),DAY('Реестр СИ'!J80),""))</f>
        <v/>
      </c>
      <c r="G80" s="28">
        <f>IF(OR('Реестр СИ'!J80="",'Реестр СИ'!G80="Выведено из эксплуатации"),"",IF(AND(((Год*12+2)-(YEAR('Реестр СИ'!J80)*12+MONTH('Реестр СИ'!J80)))&gt;=0,MOD(((Год*12+2)-(YEAR('Реестр СИ'!J80)*12+MONTH('Реестр СИ'!J80))),MAX(1,'Реестр СИ'!H80))=0),DAY('Реестр СИ'!J80),""))</f>
        <v/>
      </c>
      <c r="H80" s="28">
        <f>IF(OR('Реестр СИ'!J80="",'Реестр СИ'!G80="Выведено из эксплуатации"),"",IF(AND(((Год*12+3)-(YEAR('Реестр СИ'!J80)*12+MONTH('Реестр СИ'!J80)))&gt;=0,MOD(((Год*12+3)-(YEAR('Реестр СИ'!J80)*12+MONTH('Реестр СИ'!J80))),MAX(1,'Реестр СИ'!H80))=0),DAY('Реестр СИ'!J80),""))</f>
        <v/>
      </c>
      <c r="I80" s="28">
        <f>IF(OR('Реестр СИ'!J80="",'Реестр СИ'!G80="Выведено из эксплуатации"),"",IF(AND(((Год*12+4)-(YEAR('Реестр СИ'!J80)*12+MONTH('Реестр СИ'!J80)))&gt;=0,MOD(((Год*12+4)-(YEAR('Реестр СИ'!J80)*12+MONTH('Реестр СИ'!J80))),MAX(1,'Реестр СИ'!H80))=0),DAY('Реестр СИ'!J80),""))</f>
        <v/>
      </c>
      <c r="J80" s="28">
        <f>IF(OR('Реестр СИ'!J80="",'Реестр СИ'!G80="Выведено из эксплуатации"),"",IF(AND(((Год*12+5)-(YEAR('Реестр СИ'!J80)*12+MONTH('Реестр СИ'!J80)))&gt;=0,MOD(((Год*12+5)-(YEAR('Реестр СИ'!J80)*12+MONTH('Реестр СИ'!J80))),MAX(1,'Реестр СИ'!H80))=0),DAY('Реестр СИ'!J80),""))</f>
        <v/>
      </c>
      <c r="K80" s="28">
        <f>IF(OR('Реестр СИ'!J80="",'Реестр СИ'!G80="Выведено из эксплуатации"),"",IF(AND(((Год*12+6)-(YEAR('Реестр СИ'!J80)*12+MONTH('Реестр СИ'!J80)))&gt;=0,MOD(((Год*12+6)-(YEAR('Реестр СИ'!J80)*12+MONTH('Реестр СИ'!J80))),MAX(1,'Реестр СИ'!H80))=0),DAY('Реестр СИ'!J80),""))</f>
        <v/>
      </c>
      <c r="L80" s="28">
        <f>IF(OR('Реестр СИ'!J80="",'Реестр СИ'!G80="Выведено из эксплуатации"),"",IF(AND(((Год*12+7)-(YEAR('Реестр СИ'!J80)*12+MONTH('Реестр СИ'!J80)))&gt;=0,MOD(((Год*12+7)-(YEAR('Реестр СИ'!J80)*12+MONTH('Реестр СИ'!J80))),MAX(1,'Реестр СИ'!H80))=0),DAY('Реестр СИ'!J80),""))</f>
        <v/>
      </c>
      <c r="M80" s="28">
        <f>IF(OR('Реестр СИ'!J80="",'Реестр СИ'!G80="Выведено из эксплуатации"),"",IF(AND(((Год*12+8)-(YEAR('Реестр СИ'!J80)*12+MONTH('Реестр СИ'!J80)))&gt;=0,MOD(((Год*12+8)-(YEAR('Реестр СИ'!J80)*12+MONTH('Реестр СИ'!J80))),MAX(1,'Реестр СИ'!H80))=0),DAY('Реестр СИ'!J80),""))</f>
        <v/>
      </c>
      <c r="N80" s="28">
        <f>IF(OR('Реестр СИ'!J80="",'Реестр СИ'!G80="Выведено из эксплуатации"),"",IF(AND(((Год*12+9)-(YEAR('Реестр СИ'!J80)*12+MONTH('Реестр СИ'!J80)))&gt;=0,MOD(((Год*12+9)-(YEAR('Реестр СИ'!J80)*12+MONTH('Реестр СИ'!J80))),MAX(1,'Реестр СИ'!H80))=0),DAY('Реестр СИ'!J80),""))</f>
        <v/>
      </c>
      <c r="O80" s="28">
        <f>IF(OR('Реестр СИ'!J80="",'Реестр СИ'!G80="Выведено из эксплуатации"),"",IF(AND(((Год*12+10)-(YEAR('Реестр СИ'!J80)*12+MONTH('Реестр СИ'!J80)))&gt;=0,MOD(((Год*12+10)-(YEAR('Реестр СИ'!J80)*12+MONTH('Реестр СИ'!J80))),MAX(1,'Реестр СИ'!H80))=0),DAY('Реестр СИ'!J80),""))</f>
        <v/>
      </c>
      <c r="P80" s="28">
        <f>IF(OR('Реестр СИ'!J80="",'Реестр СИ'!G80="Выведено из эксплуатации"),"",IF(AND(((Год*12+11)-(YEAR('Реестр СИ'!J80)*12+MONTH('Реестр СИ'!J80)))&gt;=0,MOD(((Год*12+11)-(YEAR('Реестр СИ'!J80)*12+MONTH('Реестр СИ'!J80))),MAX(1,'Реестр СИ'!H80))=0),DAY('Реестр СИ'!J80),""))</f>
        <v/>
      </c>
      <c r="Q80" s="28">
        <f>IF(OR('Реестр СИ'!J80="",'Реестр СИ'!G80="Выведено из эксплуатации"),"",IF(AND(((Год*12+12)-(YEAR('Реестр СИ'!J80)*12+MONTH('Реестр СИ'!J80)))&gt;=0,MOD(((Год*12+12)-(YEAR('Реестр СИ'!J80)*12+MONTH('Реестр СИ'!J80))),MAX(1,'Реестр СИ'!H80))=0),DAY('Реестр СИ'!J80),""))</f>
        <v/>
      </c>
      <c r="R80" s="29">
        <f>IF('Реестр СИ'!B80="","",COUNT(F80:Q80)*N('Реестр СИ'!N80))</f>
        <v/>
      </c>
    </row>
    <row r="81">
      <c r="A81" s="26">
        <f>IF('Реестр СИ'!B81="","",'Реестр СИ'!A81)</f>
        <v/>
      </c>
      <c r="B81" s="27">
        <f>IF('Реестр СИ'!B81="","",'Реестр СИ'!B81)</f>
        <v/>
      </c>
      <c r="C81" s="26">
        <f>IF('Реестр СИ'!B81="","",'Реестр СИ'!C81)</f>
        <v/>
      </c>
      <c r="D81" s="26">
        <f>IF('Реестр СИ'!B81="","",'Реестр СИ'!E81)</f>
        <v/>
      </c>
      <c r="E81" s="26">
        <f>IF('Реестр СИ'!B81="","",'Реестр СИ'!H81)</f>
        <v/>
      </c>
      <c r="F81" s="28">
        <f>IF(OR('Реестр СИ'!J81="",'Реестр СИ'!G81="Выведено из эксплуатации"),"",IF(AND(((Год*12+1)-(YEAR('Реестр СИ'!J81)*12+MONTH('Реестр СИ'!J81)))&gt;=0,MOD(((Год*12+1)-(YEAR('Реестр СИ'!J81)*12+MONTH('Реестр СИ'!J81))),MAX(1,'Реестр СИ'!H81))=0),DAY('Реестр СИ'!J81),""))</f>
        <v/>
      </c>
      <c r="G81" s="28">
        <f>IF(OR('Реестр СИ'!J81="",'Реестр СИ'!G81="Выведено из эксплуатации"),"",IF(AND(((Год*12+2)-(YEAR('Реестр СИ'!J81)*12+MONTH('Реестр СИ'!J81)))&gt;=0,MOD(((Год*12+2)-(YEAR('Реестр СИ'!J81)*12+MONTH('Реестр СИ'!J81))),MAX(1,'Реестр СИ'!H81))=0),DAY('Реестр СИ'!J81),""))</f>
        <v/>
      </c>
      <c r="H81" s="28">
        <f>IF(OR('Реестр СИ'!J81="",'Реестр СИ'!G81="Выведено из эксплуатации"),"",IF(AND(((Год*12+3)-(YEAR('Реестр СИ'!J81)*12+MONTH('Реестр СИ'!J81)))&gt;=0,MOD(((Год*12+3)-(YEAR('Реестр СИ'!J81)*12+MONTH('Реестр СИ'!J81))),MAX(1,'Реестр СИ'!H81))=0),DAY('Реестр СИ'!J81),""))</f>
        <v/>
      </c>
      <c r="I81" s="28">
        <f>IF(OR('Реестр СИ'!J81="",'Реестр СИ'!G81="Выведено из эксплуатации"),"",IF(AND(((Год*12+4)-(YEAR('Реестр СИ'!J81)*12+MONTH('Реестр СИ'!J81)))&gt;=0,MOD(((Год*12+4)-(YEAR('Реестр СИ'!J81)*12+MONTH('Реестр СИ'!J81))),MAX(1,'Реестр СИ'!H81))=0),DAY('Реестр СИ'!J81),""))</f>
        <v/>
      </c>
      <c r="J81" s="28">
        <f>IF(OR('Реестр СИ'!J81="",'Реестр СИ'!G81="Выведено из эксплуатации"),"",IF(AND(((Год*12+5)-(YEAR('Реестр СИ'!J81)*12+MONTH('Реестр СИ'!J81)))&gt;=0,MOD(((Год*12+5)-(YEAR('Реестр СИ'!J81)*12+MONTH('Реестр СИ'!J81))),MAX(1,'Реестр СИ'!H81))=0),DAY('Реестр СИ'!J81),""))</f>
        <v/>
      </c>
      <c r="K81" s="28">
        <f>IF(OR('Реестр СИ'!J81="",'Реестр СИ'!G81="Выведено из эксплуатации"),"",IF(AND(((Год*12+6)-(YEAR('Реестр СИ'!J81)*12+MONTH('Реестр СИ'!J81)))&gt;=0,MOD(((Год*12+6)-(YEAR('Реестр СИ'!J81)*12+MONTH('Реестр СИ'!J81))),MAX(1,'Реестр СИ'!H81))=0),DAY('Реестр СИ'!J81),""))</f>
        <v/>
      </c>
      <c r="L81" s="28">
        <f>IF(OR('Реестр СИ'!J81="",'Реестр СИ'!G81="Выведено из эксплуатации"),"",IF(AND(((Год*12+7)-(YEAR('Реестр СИ'!J81)*12+MONTH('Реестр СИ'!J81)))&gt;=0,MOD(((Год*12+7)-(YEAR('Реестр СИ'!J81)*12+MONTH('Реестр СИ'!J81))),MAX(1,'Реестр СИ'!H81))=0),DAY('Реестр СИ'!J81),""))</f>
        <v/>
      </c>
      <c r="M81" s="28">
        <f>IF(OR('Реестр СИ'!J81="",'Реестр СИ'!G81="Выведено из эксплуатации"),"",IF(AND(((Год*12+8)-(YEAR('Реестр СИ'!J81)*12+MONTH('Реестр СИ'!J81)))&gt;=0,MOD(((Год*12+8)-(YEAR('Реестр СИ'!J81)*12+MONTH('Реестр СИ'!J81))),MAX(1,'Реестр СИ'!H81))=0),DAY('Реестр СИ'!J81),""))</f>
        <v/>
      </c>
      <c r="N81" s="28">
        <f>IF(OR('Реестр СИ'!J81="",'Реестр СИ'!G81="Выведено из эксплуатации"),"",IF(AND(((Год*12+9)-(YEAR('Реестр СИ'!J81)*12+MONTH('Реестр СИ'!J81)))&gt;=0,MOD(((Год*12+9)-(YEAR('Реестр СИ'!J81)*12+MONTH('Реестр СИ'!J81))),MAX(1,'Реестр СИ'!H81))=0),DAY('Реестр СИ'!J81),""))</f>
        <v/>
      </c>
      <c r="O81" s="28">
        <f>IF(OR('Реестр СИ'!J81="",'Реестр СИ'!G81="Выведено из эксплуатации"),"",IF(AND(((Год*12+10)-(YEAR('Реестр СИ'!J81)*12+MONTH('Реестр СИ'!J81)))&gt;=0,MOD(((Год*12+10)-(YEAR('Реестр СИ'!J81)*12+MONTH('Реестр СИ'!J81))),MAX(1,'Реестр СИ'!H81))=0),DAY('Реестр СИ'!J81),""))</f>
        <v/>
      </c>
      <c r="P81" s="28">
        <f>IF(OR('Реестр СИ'!J81="",'Реестр СИ'!G81="Выведено из эксплуатации"),"",IF(AND(((Год*12+11)-(YEAR('Реестр СИ'!J81)*12+MONTH('Реестр СИ'!J81)))&gt;=0,MOD(((Год*12+11)-(YEAR('Реестр СИ'!J81)*12+MONTH('Реестр СИ'!J81))),MAX(1,'Реестр СИ'!H81))=0),DAY('Реестр СИ'!J81),""))</f>
        <v/>
      </c>
      <c r="Q81" s="28">
        <f>IF(OR('Реестр СИ'!J81="",'Реестр СИ'!G81="Выведено из эксплуатации"),"",IF(AND(((Год*12+12)-(YEAR('Реестр СИ'!J81)*12+MONTH('Реестр СИ'!J81)))&gt;=0,MOD(((Год*12+12)-(YEAR('Реестр СИ'!J81)*12+MONTH('Реестр СИ'!J81))),MAX(1,'Реестр СИ'!H81))=0),DAY('Реестр СИ'!J81),""))</f>
        <v/>
      </c>
      <c r="R81" s="29">
        <f>IF('Реестр СИ'!B81="","",COUNT(F81:Q81)*N('Реестр СИ'!N81))</f>
        <v/>
      </c>
    </row>
    <row r="82">
      <c r="A82" s="26">
        <f>IF('Реестр СИ'!B82="","",'Реестр СИ'!A82)</f>
        <v/>
      </c>
      <c r="B82" s="27">
        <f>IF('Реестр СИ'!B82="","",'Реестр СИ'!B82)</f>
        <v/>
      </c>
      <c r="C82" s="26">
        <f>IF('Реестр СИ'!B82="","",'Реестр СИ'!C82)</f>
        <v/>
      </c>
      <c r="D82" s="26">
        <f>IF('Реестр СИ'!B82="","",'Реестр СИ'!E82)</f>
        <v/>
      </c>
      <c r="E82" s="26">
        <f>IF('Реестр СИ'!B82="","",'Реестр СИ'!H82)</f>
        <v/>
      </c>
      <c r="F82" s="28">
        <f>IF(OR('Реестр СИ'!J82="",'Реестр СИ'!G82="Выведено из эксплуатации"),"",IF(AND(((Год*12+1)-(YEAR('Реестр СИ'!J82)*12+MONTH('Реестр СИ'!J82)))&gt;=0,MOD(((Год*12+1)-(YEAR('Реестр СИ'!J82)*12+MONTH('Реестр СИ'!J82))),MAX(1,'Реестр СИ'!H82))=0),DAY('Реестр СИ'!J82),""))</f>
        <v/>
      </c>
      <c r="G82" s="28">
        <f>IF(OR('Реестр СИ'!J82="",'Реестр СИ'!G82="Выведено из эксплуатации"),"",IF(AND(((Год*12+2)-(YEAR('Реестр СИ'!J82)*12+MONTH('Реестр СИ'!J82)))&gt;=0,MOD(((Год*12+2)-(YEAR('Реестр СИ'!J82)*12+MONTH('Реестр СИ'!J82))),MAX(1,'Реестр СИ'!H82))=0),DAY('Реестр СИ'!J82),""))</f>
        <v/>
      </c>
      <c r="H82" s="28">
        <f>IF(OR('Реестр СИ'!J82="",'Реестр СИ'!G82="Выведено из эксплуатации"),"",IF(AND(((Год*12+3)-(YEAR('Реестр СИ'!J82)*12+MONTH('Реестр СИ'!J82)))&gt;=0,MOD(((Год*12+3)-(YEAR('Реестр СИ'!J82)*12+MONTH('Реестр СИ'!J82))),MAX(1,'Реестр СИ'!H82))=0),DAY('Реестр СИ'!J82),""))</f>
        <v/>
      </c>
      <c r="I82" s="28">
        <f>IF(OR('Реестр СИ'!J82="",'Реестр СИ'!G82="Выведено из эксплуатации"),"",IF(AND(((Год*12+4)-(YEAR('Реестр СИ'!J82)*12+MONTH('Реестр СИ'!J82)))&gt;=0,MOD(((Год*12+4)-(YEAR('Реестр СИ'!J82)*12+MONTH('Реестр СИ'!J82))),MAX(1,'Реестр СИ'!H82))=0),DAY('Реестр СИ'!J82),""))</f>
        <v/>
      </c>
      <c r="J82" s="28">
        <f>IF(OR('Реестр СИ'!J82="",'Реестр СИ'!G82="Выведено из эксплуатации"),"",IF(AND(((Год*12+5)-(YEAR('Реестр СИ'!J82)*12+MONTH('Реестр СИ'!J82)))&gt;=0,MOD(((Год*12+5)-(YEAR('Реестр СИ'!J82)*12+MONTH('Реестр СИ'!J82))),MAX(1,'Реестр СИ'!H82))=0),DAY('Реестр СИ'!J82),""))</f>
        <v/>
      </c>
      <c r="K82" s="28">
        <f>IF(OR('Реестр СИ'!J82="",'Реестр СИ'!G82="Выведено из эксплуатации"),"",IF(AND(((Год*12+6)-(YEAR('Реестр СИ'!J82)*12+MONTH('Реестр СИ'!J82)))&gt;=0,MOD(((Год*12+6)-(YEAR('Реестр СИ'!J82)*12+MONTH('Реестр СИ'!J82))),MAX(1,'Реестр СИ'!H82))=0),DAY('Реестр СИ'!J82),""))</f>
        <v/>
      </c>
      <c r="L82" s="28">
        <f>IF(OR('Реестр СИ'!J82="",'Реестр СИ'!G82="Выведено из эксплуатации"),"",IF(AND(((Год*12+7)-(YEAR('Реестр СИ'!J82)*12+MONTH('Реестр СИ'!J82)))&gt;=0,MOD(((Год*12+7)-(YEAR('Реестр СИ'!J82)*12+MONTH('Реестр СИ'!J82))),MAX(1,'Реестр СИ'!H82))=0),DAY('Реестр СИ'!J82),""))</f>
        <v/>
      </c>
      <c r="M82" s="28">
        <f>IF(OR('Реестр СИ'!J82="",'Реестр СИ'!G82="Выведено из эксплуатации"),"",IF(AND(((Год*12+8)-(YEAR('Реестр СИ'!J82)*12+MONTH('Реестр СИ'!J82)))&gt;=0,MOD(((Год*12+8)-(YEAR('Реестр СИ'!J82)*12+MONTH('Реестр СИ'!J82))),MAX(1,'Реестр СИ'!H82))=0),DAY('Реестр СИ'!J82),""))</f>
        <v/>
      </c>
      <c r="N82" s="28">
        <f>IF(OR('Реестр СИ'!J82="",'Реестр СИ'!G82="Выведено из эксплуатации"),"",IF(AND(((Год*12+9)-(YEAR('Реестр СИ'!J82)*12+MONTH('Реестр СИ'!J82)))&gt;=0,MOD(((Год*12+9)-(YEAR('Реестр СИ'!J82)*12+MONTH('Реестр СИ'!J82))),MAX(1,'Реестр СИ'!H82))=0),DAY('Реестр СИ'!J82),""))</f>
        <v/>
      </c>
      <c r="O82" s="28">
        <f>IF(OR('Реестр СИ'!J82="",'Реестр СИ'!G82="Выведено из эксплуатации"),"",IF(AND(((Год*12+10)-(YEAR('Реестр СИ'!J82)*12+MONTH('Реестр СИ'!J82)))&gt;=0,MOD(((Год*12+10)-(YEAR('Реестр СИ'!J82)*12+MONTH('Реестр СИ'!J82))),MAX(1,'Реестр СИ'!H82))=0),DAY('Реестр СИ'!J82),""))</f>
        <v/>
      </c>
      <c r="P82" s="28">
        <f>IF(OR('Реестр СИ'!J82="",'Реестр СИ'!G82="Выведено из эксплуатации"),"",IF(AND(((Год*12+11)-(YEAR('Реестр СИ'!J82)*12+MONTH('Реестр СИ'!J82)))&gt;=0,MOD(((Год*12+11)-(YEAR('Реестр СИ'!J82)*12+MONTH('Реестр СИ'!J82))),MAX(1,'Реестр СИ'!H82))=0),DAY('Реестр СИ'!J82),""))</f>
        <v/>
      </c>
      <c r="Q82" s="28">
        <f>IF(OR('Реестр СИ'!J82="",'Реестр СИ'!G82="Выведено из эксплуатации"),"",IF(AND(((Год*12+12)-(YEAR('Реестр СИ'!J82)*12+MONTH('Реестр СИ'!J82)))&gt;=0,MOD(((Год*12+12)-(YEAR('Реестр СИ'!J82)*12+MONTH('Реестр СИ'!J82))),MAX(1,'Реестр СИ'!H82))=0),DAY('Реестр СИ'!J82),""))</f>
        <v/>
      </c>
      <c r="R82" s="29">
        <f>IF('Реестр СИ'!B82="","",COUNT(F82:Q82)*N('Реестр СИ'!N82))</f>
        <v/>
      </c>
    </row>
    <row r="83">
      <c r="A83" s="26">
        <f>IF('Реестр СИ'!B83="","",'Реестр СИ'!A83)</f>
        <v/>
      </c>
      <c r="B83" s="27">
        <f>IF('Реестр СИ'!B83="","",'Реестр СИ'!B83)</f>
        <v/>
      </c>
      <c r="C83" s="26">
        <f>IF('Реестр СИ'!B83="","",'Реестр СИ'!C83)</f>
        <v/>
      </c>
      <c r="D83" s="26">
        <f>IF('Реестр СИ'!B83="","",'Реестр СИ'!E83)</f>
        <v/>
      </c>
      <c r="E83" s="26">
        <f>IF('Реестр СИ'!B83="","",'Реестр СИ'!H83)</f>
        <v/>
      </c>
      <c r="F83" s="28">
        <f>IF(OR('Реестр СИ'!J83="",'Реестр СИ'!G83="Выведено из эксплуатации"),"",IF(AND(((Год*12+1)-(YEAR('Реестр СИ'!J83)*12+MONTH('Реестр СИ'!J83)))&gt;=0,MOD(((Год*12+1)-(YEAR('Реестр СИ'!J83)*12+MONTH('Реестр СИ'!J83))),MAX(1,'Реестр СИ'!H83))=0),DAY('Реестр СИ'!J83),""))</f>
        <v/>
      </c>
      <c r="G83" s="28">
        <f>IF(OR('Реестр СИ'!J83="",'Реестр СИ'!G83="Выведено из эксплуатации"),"",IF(AND(((Год*12+2)-(YEAR('Реестр СИ'!J83)*12+MONTH('Реестр СИ'!J83)))&gt;=0,MOD(((Год*12+2)-(YEAR('Реестр СИ'!J83)*12+MONTH('Реестр СИ'!J83))),MAX(1,'Реестр СИ'!H83))=0),DAY('Реестр СИ'!J83),""))</f>
        <v/>
      </c>
      <c r="H83" s="28">
        <f>IF(OR('Реестр СИ'!J83="",'Реестр СИ'!G83="Выведено из эксплуатации"),"",IF(AND(((Год*12+3)-(YEAR('Реестр СИ'!J83)*12+MONTH('Реестр СИ'!J83)))&gt;=0,MOD(((Год*12+3)-(YEAR('Реестр СИ'!J83)*12+MONTH('Реестр СИ'!J83))),MAX(1,'Реестр СИ'!H83))=0),DAY('Реестр СИ'!J83),""))</f>
        <v/>
      </c>
      <c r="I83" s="28">
        <f>IF(OR('Реестр СИ'!J83="",'Реестр СИ'!G83="Выведено из эксплуатации"),"",IF(AND(((Год*12+4)-(YEAR('Реестр СИ'!J83)*12+MONTH('Реестр СИ'!J83)))&gt;=0,MOD(((Год*12+4)-(YEAR('Реестр СИ'!J83)*12+MONTH('Реестр СИ'!J83))),MAX(1,'Реестр СИ'!H83))=0),DAY('Реестр СИ'!J83),""))</f>
        <v/>
      </c>
      <c r="J83" s="28">
        <f>IF(OR('Реестр СИ'!J83="",'Реестр СИ'!G83="Выведено из эксплуатации"),"",IF(AND(((Год*12+5)-(YEAR('Реестр СИ'!J83)*12+MONTH('Реестр СИ'!J83)))&gt;=0,MOD(((Год*12+5)-(YEAR('Реестр СИ'!J83)*12+MONTH('Реестр СИ'!J83))),MAX(1,'Реестр СИ'!H83))=0),DAY('Реестр СИ'!J83),""))</f>
        <v/>
      </c>
      <c r="K83" s="28">
        <f>IF(OR('Реестр СИ'!J83="",'Реестр СИ'!G83="Выведено из эксплуатации"),"",IF(AND(((Год*12+6)-(YEAR('Реестр СИ'!J83)*12+MONTH('Реестр СИ'!J83)))&gt;=0,MOD(((Год*12+6)-(YEAR('Реестр СИ'!J83)*12+MONTH('Реестр СИ'!J83))),MAX(1,'Реестр СИ'!H83))=0),DAY('Реестр СИ'!J83),""))</f>
        <v/>
      </c>
      <c r="L83" s="28">
        <f>IF(OR('Реестр СИ'!J83="",'Реестр СИ'!G83="Выведено из эксплуатации"),"",IF(AND(((Год*12+7)-(YEAR('Реестр СИ'!J83)*12+MONTH('Реестр СИ'!J83)))&gt;=0,MOD(((Год*12+7)-(YEAR('Реестр СИ'!J83)*12+MONTH('Реестр СИ'!J83))),MAX(1,'Реестр СИ'!H83))=0),DAY('Реестр СИ'!J83),""))</f>
        <v/>
      </c>
      <c r="M83" s="28">
        <f>IF(OR('Реестр СИ'!J83="",'Реестр СИ'!G83="Выведено из эксплуатации"),"",IF(AND(((Год*12+8)-(YEAR('Реестр СИ'!J83)*12+MONTH('Реестр СИ'!J83)))&gt;=0,MOD(((Год*12+8)-(YEAR('Реестр СИ'!J83)*12+MONTH('Реестр СИ'!J83))),MAX(1,'Реестр СИ'!H83))=0),DAY('Реестр СИ'!J83),""))</f>
        <v/>
      </c>
      <c r="N83" s="28">
        <f>IF(OR('Реестр СИ'!J83="",'Реестр СИ'!G83="Выведено из эксплуатации"),"",IF(AND(((Год*12+9)-(YEAR('Реестр СИ'!J83)*12+MONTH('Реестр СИ'!J83)))&gt;=0,MOD(((Год*12+9)-(YEAR('Реестр СИ'!J83)*12+MONTH('Реестр СИ'!J83))),MAX(1,'Реестр СИ'!H83))=0),DAY('Реестр СИ'!J83),""))</f>
        <v/>
      </c>
      <c r="O83" s="28">
        <f>IF(OR('Реестр СИ'!J83="",'Реестр СИ'!G83="Выведено из эксплуатации"),"",IF(AND(((Год*12+10)-(YEAR('Реестр СИ'!J83)*12+MONTH('Реестр СИ'!J83)))&gt;=0,MOD(((Год*12+10)-(YEAR('Реестр СИ'!J83)*12+MONTH('Реестр СИ'!J83))),MAX(1,'Реестр СИ'!H83))=0),DAY('Реестр СИ'!J83),""))</f>
        <v/>
      </c>
      <c r="P83" s="28">
        <f>IF(OR('Реестр СИ'!J83="",'Реестр СИ'!G83="Выведено из эксплуатации"),"",IF(AND(((Год*12+11)-(YEAR('Реестр СИ'!J83)*12+MONTH('Реестр СИ'!J83)))&gt;=0,MOD(((Год*12+11)-(YEAR('Реестр СИ'!J83)*12+MONTH('Реестр СИ'!J83))),MAX(1,'Реестр СИ'!H83))=0),DAY('Реестр СИ'!J83),""))</f>
        <v/>
      </c>
      <c r="Q83" s="28">
        <f>IF(OR('Реестр СИ'!J83="",'Реестр СИ'!G83="Выведено из эксплуатации"),"",IF(AND(((Год*12+12)-(YEAR('Реестр СИ'!J83)*12+MONTH('Реестр СИ'!J83)))&gt;=0,MOD(((Год*12+12)-(YEAR('Реестр СИ'!J83)*12+MONTH('Реестр СИ'!J83))),MAX(1,'Реестр СИ'!H83))=0),DAY('Реестр СИ'!J83),""))</f>
        <v/>
      </c>
      <c r="R83" s="29">
        <f>IF('Реестр СИ'!B83="","",COUNT(F83:Q83)*N('Реестр СИ'!N83))</f>
        <v/>
      </c>
    </row>
    <row r="84">
      <c r="A84" s="26">
        <f>IF('Реестр СИ'!B84="","",'Реестр СИ'!A84)</f>
        <v/>
      </c>
      <c r="B84" s="27">
        <f>IF('Реестр СИ'!B84="","",'Реестр СИ'!B84)</f>
        <v/>
      </c>
      <c r="C84" s="26">
        <f>IF('Реестр СИ'!B84="","",'Реестр СИ'!C84)</f>
        <v/>
      </c>
      <c r="D84" s="26">
        <f>IF('Реестр СИ'!B84="","",'Реестр СИ'!E84)</f>
        <v/>
      </c>
      <c r="E84" s="26">
        <f>IF('Реестр СИ'!B84="","",'Реестр СИ'!H84)</f>
        <v/>
      </c>
      <c r="F84" s="28">
        <f>IF(OR('Реестр СИ'!J84="",'Реестр СИ'!G84="Выведено из эксплуатации"),"",IF(AND(((Год*12+1)-(YEAR('Реестр СИ'!J84)*12+MONTH('Реестр СИ'!J84)))&gt;=0,MOD(((Год*12+1)-(YEAR('Реестр СИ'!J84)*12+MONTH('Реестр СИ'!J84))),MAX(1,'Реестр СИ'!H84))=0),DAY('Реестр СИ'!J84),""))</f>
        <v/>
      </c>
      <c r="G84" s="28">
        <f>IF(OR('Реестр СИ'!J84="",'Реестр СИ'!G84="Выведено из эксплуатации"),"",IF(AND(((Год*12+2)-(YEAR('Реестр СИ'!J84)*12+MONTH('Реестр СИ'!J84)))&gt;=0,MOD(((Год*12+2)-(YEAR('Реестр СИ'!J84)*12+MONTH('Реестр СИ'!J84))),MAX(1,'Реестр СИ'!H84))=0),DAY('Реестр СИ'!J84),""))</f>
        <v/>
      </c>
      <c r="H84" s="28">
        <f>IF(OR('Реестр СИ'!J84="",'Реестр СИ'!G84="Выведено из эксплуатации"),"",IF(AND(((Год*12+3)-(YEAR('Реестр СИ'!J84)*12+MONTH('Реестр СИ'!J84)))&gt;=0,MOD(((Год*12+3)-(YEAR('Реестр СИ'!J84)*12+MONTH('Реестр СИ'!J84))),MAX(1,'Реестр СИ'!H84))=0),DAY('Реестр СИ'!J84),""))</f>
        <v/>
      </c>
      <c r="I84" s="28">
        <f>IF(OR('Реестр СИ'!J84="",'Реестр СИ'!G84="Выведено из эксплуатации"),"",IF(AND(((Год*12+4)-(YEAR('Реестр СИ'!J84)*12+MONTH('Реестр СИ'!J84)))&gt;=0,MOD(((Год*12+4)-(YEAR('Реестр СИ'!J84)*12+MONTH('Реестр СИ'!J84))),MAX(1,'Реестр СИ'!H84))=0),DAY('Реестр СИ'!J84),""))</f>
        <v/>
      </c>
      <c r="J84" s="28">
        <f>IF(OR('Реестр СИ'!J84="",'Реестр СИ'!G84="Выведено из эксплуатации"),"",IF(AND(((Год*12+5)-(YEAR('Реестр СИ'!J84)*12+MONTH('Реестр СИ'!J84)))&gt;=0,MOD(((Год*12+5)-(YEAR('Реестр СИ'!J84)*12+MONTH('Реестр СИ'!J84))),MAX(1,'Реестр СИ'!H84))=0),DAY('Реестр СИ'!J84),""))</f>
        <v/>
      </c>
      <c r="K84" s="28">
        <f>IF(OR('Реестр СИ'!J84="",'Реестр СИ'!G84="Выведено из эксплуатации"),"",IF(AND(((Год*12+6)-(YEAR('Реестр СИ'!J84)*12+MONTH('Реестр СИ'!J84)))&gt;=0,MOD(((Год*12+6)-(YEAR('Реестр СИ'!J84)*12+MONTH('Реестр СИ'!J84))),MAX(1,'Реестр СИ'!H84))=0),DAY('Реестр СИ'!J84),""))</f>
        <v/>
      </c>
      <c r="L84" s="28">
        <f>IF(OR('Реестр СИ'!J84="",'Реестр СИ'!G84="Выведено из эксплуатации"),"",IF(AND(((Год*12+7)-(YEAR('Реестр СИ'!J84)*12+MONTH('Реестр СИ'!J84)))&gt;=0,MOD(((Год*12+7)-(YEAR('Реестр СИ'!J84)*12+MONTH('Реестр СИ'!J84))),MAX(1,'Реестр СИ'!H84))=0),DAY('Реестр СИ'!J84),""))</f>
        <v/>
      </c>
      <c r="M84" s="28">
        <f>IF(OR('Реестр СИ'!J84="",'Реестр СИ'!G84="Выведено из эксплуатации"),"",IF(AND(((Год*12+8)-(YEAR('Реестр СИ'!J84)*12+MONTH('Реестр СИ'!J84)))&gt;=0,MOD(((Год*12+8)-(YEAR('Реестр СИ'!J84)*12+MONTH('Реестр СИ'!J84))),MAX(1,'Реестр СИ'!H84))=0),DAY('Реестр СИ'!J84),""))</f>
        <v/>
      </c>
      <c r="N84" s="28">
        <f>IF(OR('Реестр СИ'!J84="",'Реестр СИ'!G84="Выведено из эксплуатации"),"",IF(AND(((Год*12+9)-(YEAR('Реестр СИ'!J84)*12+MONTH('Реестр СИ'!J84)))&gt;=0,MOD(((Год*12+9)-(YEAR('Реестр СИ'!J84)*12+MONTH('Реестр СИ'!J84))),MAX(1,'Реестр СИ'!H84))=0),DAY('Реестр СИ'!J84),""))</f>
        <v/>
      </c>
      <c r="O84" s="28">
        <f>IF(OR('Реестр СИ'!J84="",'Реестр СИ'!G84="Выведено из эксплуатации"),"",IF(AND(((Год*12+10)-(YEAR('Реестр СИ'!J84)*12+MONTH('Реестр СИ'!J84)))&gt;=0,MOD(((Год*12+10)-(YEAR('Реестр СИ'!J84)*12+MONTH('Реестр СИ'!J84))),MAX(1,'Реестр СИ'!H84))=0),DAY('Реестр СИ'!J84),""))</f>
        <v/>
      </c>
      <c r="P84" s="28">
        <f>IF(OR('Реестр СИ'!J84="",'Реестр СИ'!G84="Выведено из эксплуатации"),"",IF(AND(((Год*12+11)-(YEAR('Реестр СИ'!J84)*12+MONTH('Реестр СИ'!J84)))&gt;=0,MOD(((Год*12+11)-(YEAR('Реестр СИ'!J84)*12+MONTH('Реестр СИ'!J84))),MAX(1,'Реестр СИ'!H84))=0),DAY('Реестр СИ'!J84),""))</f>
        <v/>
      </c>
      <c r="Q84" s="28">
        <f>IF(OR('Реестр СИ'!J84="",'Реестр СИ'!G84="Выведено из эксплуатации"),"",IF(AND(((Год*12+12)-(YEAR('Реестр СИ'!J84)*12+MONTH('Реестр СИ'!J84)))&gt;=0,MOD(((Год*12+12)-(YEAR('Реестр СИ'!J84)*12+MONTH('Реестр СИ'!J84))),MAX(1,'Реестр СИ'!H84))=0),DAY('Реестр СИ'!J84),""))</f>
        <v/>
      </c>
      <c r="R84" s="29">
        <f>IF('Реестр СИ'!B84="","",COUNT(F84:Q84)*N('Реестр СИ'!N84))</f>
        <v/>
      </c>
    </row>
    <row r="85">
      <c r="A85" s="26">
        <f>IF('Реестр СИ'!B85="","",'Реестр СИ'!A85)</f>
        <v/>
      </c>
      <c r="B85" s="27">
        <f>IF('Реестр СИ'!B85="","",'Реестр СИ'!B85)</f>
        <v/>
      </c>
      <c r="C85" s="26">
        <f>IF('Реестр СИ'!B85="","",'Реестр СИ'!C85)</f>
        <v/>
      </c>
      <c r="D85" s="26">
        <f>IF('Реестр СИ'!B85="","",'Реестр СИ'!E85)</f>
        <v/>
      </c>
      <c r="E85" s="26">
        <f>IF('Реестр СИ'!B85="","",'Реестр СИ'!H85)</f>
        <v/>
      </c>
      <c r="F85" s="28">
        <f>IF(OR('Реестр СИ'!J85="",'Реестр СИ'!G85="Выведено из эксплуатации"),"",IF(AND(((Год*12+1)-(YEAR('Реестр СИ'!J85)*12+MONTH('Реестр СИ'!J85)))&gt;=0,MOD(((Год*12+1)-(YEAR('Реестр СИ'!J85)*12+MONTH('Реестр СИ'!J85))),MAX(1,'Реестр СИ'!H85))=0),DAY('Реестр СИ'!J85),""))</f>
        <v/>
      </c>
      <c r="G85" s="28">
        <f>IF(OR('Реестр СИ'!J85="",'Реестр СИ'!G85="Выведено из эксплуатации"),"",IF(AND(((Год*12+2)-(YEAR('Реестр СИ'!J85)*12+MONTH('Реестр СИ'!J85)))&gt;=0,MOD(((Год*12+2)-(YEAR('Реестр СИ'!J85)*12+MONTH('Реестр СИ'!J85))),MAX(1,'Реестр СИ'!H85))=0),DAY('Реестр СИ'!J85),""))</f>
        <v/>
      </c>
      <c r="H85" s="28">
        <f>IF(OR('Реестр СИ'!J85="",'Реестр СИ'!G85="Выведено из эксплуатации"),"",IF(AND(((Год*12+3)-(YEAR('Реестр СИ'!J85)*12+MONTH('Реестр СИ'!J85)))&gt;=0,MOD(((Год*12+3)-(YEAR('Реестр СИ'!J85)*12+MONTH('Реестр СИ'!J85))),MAX(1,'Реестр СИ'!H85))=0),DAY('Реестр СИ'!J85),""))</f>
        <v/>
      </c>
      <c r="I85" s="28">
        <f>IF(OR('Реестр СИ'!J85="",'Реестр СИ'!G85="Выведено из эксплуатации"),"",IF(AND(((Год*12+4)-(YEAR('Реестр СИ'!J85)*12+MONTH('Реестр СИ'!J85)))&gt;=0,MOD(((Год*12+4)-(YEAR('Реестр СИ'!J85)*12+MONTH('Реестр СИ'!J85))),MAX(1,'Реестр СИ'!H85))=0),DAY('Реестр СИ'!J85),""))</f>
        <v/>
      </c>
      <c r="J85" s="28">
        <f>IF(OR('Реестр СИ'!J85="",'Реестр СИ'!G85="Выведено из эксплуатации"),"",IF(AND(((Год*12+5)-(YEAR('Реестр СИ'!J85)*12+MONTH('Реестр СИ'!J85)))&gt;=0,MOD(((Год*12+5)-(YEAR('Реестр СИ'!J85)*12+MONTH('Реестр СИ'!J85))),MAX(1,'Реестр СИ'!H85))=0),DAY('Реестр СИ'!J85),""))</f>
        <v/>
      </c>
      <c r="K85" s="28">
        <f>IF(OR('Реестр СИ'!J85="",'Реестр СИ'!G85="Выведено из эксплуатации"),"",IF(AND(((Год*12+6)-(YEAR('Реестр СИ'!J85)*12+MONTH('Реестр СИ'!J85)))&gt;=0,MOD(((Год*12+6)-(YEAR('Реестр СИ'!J85)*12+MONTH('Реестр СИ'!J85))),MAX(1,'Реестр СИ'!H85))=0),DAY('Реестр СИ'!J85),""))</f>
        <v/>
      </c>
      <c r="L85" s="28">
        <f>IF(OR('Реестр СИ'!J85="",'Реестр СИ'!G85="Выведено из эксплуатации"),"",IF(AND(((Год*12+7)-(YEAR('Реестр СИ'!J85)*12+MONTH('Реестр СИ'!J85)))&gt;=0,MOD(((Год*12+7)-(YEAR('Реестр СИ'!J85)*12+MONTH('Реестр СИ'!J85))),MAX(1,'Реестр СИ'!H85))=0),DAY('Реестр СИ'!J85),""))</f>
        <v/>
      </c>
      <c r="M85" s="28">
        <f>IF(OR('Реестр СИ'!J85="",'Реестр СИ'!G85="Выведено из эксплуатации"),"",IF(AND(((Год*12+8)-(YEAR('Реестр СИ'!J85)*12+MONTH('Реестр СИ'!J85)))&gt;=0,MOD(((Год*12+8)-(YEAR('Реестр СИ'!J85)*12+MONTH('Реестр СИ'!J85))),MAX(1,'Реестр СИ'!H85))=0),DAY('Реестр СИ'!J85),""))</f>
        <v/>
      </c>
      <c r="N85" s="28">
        <f>IF(OR('Реестр СИ'!J85="",'Реестр СИ'!G85="Выведено из эксплуатации"),"",IF(AND(((Год*12+9)-(YEAR('Реестр СИ'!J85)*12+MONTH('Реестр СИ'!J85)))&gt;=0,MOD(((Год*12+9)-(YEAR('Реестр СИ'!J85)*12+MONTH('Реестр СИ'!J85))),MAX(1,'Реестр СИ'!H85))=0),DAY('Реестр СИ'!J85),""))</f>
        <v/>
      </c>
      <c r="O85" s="28">
        <f>IF(OR('Реестр СИ'!J85="",'Реестр СИ'!G85="Выведено из эксплуатации"),"",IF(AND(((Год*12+10)-(YEAR('Реестр СИ'!J85)*12+MONTH('Реестр СИ'!J85)))&gt;=0,MOD(((Год*12+10)-(YEAR('Реестр СИ'!J85)*12+MONTH('Реестр СИ'!J85))),MAX(1,'Реестр СИ'!H85))=0),DAY('Реестр СИ'!J85),""))</f>
        <v/>
      </c>
      <c r="P85" s="28">
        <f>IF(OR('Реестр СИ'!J85="",'Реестр СИ'!G85="Выведено из эксплуатации"),"",IF(AND(((Год*12+11)-(YEAR('Реестр СИ'!J85)*12+MONTH('Реестр СИ'!J85)))&gt;=0,MOD(((Год*12+11)-(YEAR('Реестр СИ'!J85)*12+MONTH('Реестр СИ'!J85))),MAX(1,'Реестр СИ'!H85))=0),DAY('Реестр СИ'!J85),""))</f>
        <v/>
      </c>
      <c r="Q85" s="28">
        <f>IF(OR('Реестр СИ'!J85="",'Реестр СИ'!G85="Выведено из эксплуатации"),"",IF(AND(((Год*12+12)-(YEAR('Реестр СИ'!J85)*12+MONTH('Реестр СИ'!J85)))&gt;=0,MOD(((Год*12+12)-(YEAR('Реестр СИ'!J85)*12+MONTH('Реестр СИ'!J85))),MAX(1,'Реестр СИ'!H85))=0),DAY('Реестр СИ'!J85),""))</f>
        <v/>
      </c>
      <c r="R85" s="29">
        <f>IF('Реестр СИ'!B85="","",COUNT(F85:Q85)*N('Реестр СИ'!N85))</f>
        <v/>
      </c>
    </row>
    <row r="86">
      <c r="A86" s="26">
        <f>IF('Реестр СИ'!B86="","",'Реестр СИ'!A86)</f>
        <v/>
      </c>
      <c r="B86" s="27">
        <f>IF('Реестр СИ'!B86="","",'Реестр СИ'!B86)</f>
        <v/>
      </c>
      <c r="C86" s="26">
        <f>IF('Реестр СИ'!B86="","",'Реестр СИ'!C86)</f>
        <v/>
      </c>
      <c r="D86" s="26">
        <f>IF('Реестр СИ'!B86="","",'Реестр СИ'!E86)</f>
        <v/>
      </c>
      <c r="E86" s="26">
        <f>IF('Реестр СИ'!B86="","",'Реестр СИ'!H86)</f>
        <v/>
      </c>
      <c r="F86" s="28">
        <f>IF(OR('Реестр СИ'!J86="",'Реестр СИ'!G86="Выведено из эксплуатации"),"",IF(AND(((Год*12+1)-(YEAR('Реестр СИ'!J86)*12+MONTH('Реестр СИ'!J86)))&gt;=0,MOD(((Год*12+1)-(YEAR('Реестр СИ'!J86)*12+MONTH('Реестр СИ'!J86))),MAX(1,'Реестр СИ'!H86))=0),DAY('Реестр СИ'!J86),""))</f>
        <v/>
      </c>
      <c r="G86" s="28">
        <f>IF(OR('Реестр СИ'!J86="",'Реестр СИ'!G86="Выведено из эксплуатации"),"",IF(AND(((Год*12+2)-(YEAR('Реестр СИ'!J86)*12+MONTH('Реестр СИ'!J86)))&gt;=0,MOD(((Год*12+2)-(YEAR('Реестр СИ'!J86)*12+MONTH('Реестр СИ'!J86))),MAX(1,'Реестр СИ'!H86))=0),DAY('Реестр СИ'!J86),""))</f>
        <v/>
      </c>
      <c r="H86" s="28">
        <f>IF(OR('Реестр СИ'!J86="",'Реестр СИ'!G86="Выведено из эксплуатации"),"",IF(AND(((Год*12+3)-(YEAR('Реестр СИ'!J86)*12+MONTH('Реестр СИ'!J86)))&gt;=0,MOD(((Год*12+3)-(YEAR('Реестр СИ'!J86)*12+MONTH('Реестр СИ'!J86))),MAX(1,'Реестр СИ'!H86))=0),DAY('Реестр СИ'!J86),""))</f>
        <v/>
      </c>
      <c r="I86" s="28">
        <f>IF(OR('Реестр СИ'!J86="",'Реестр СИ'!G86="Выведено из эксплуатации"),"",IF(AND(((Год*12+4)-(YEAR('Реестр СИ'!J86)*12+MONTH('Реестр СИ'!J86)))&gt;=0,MOD(((Год*12+4)-(YEAR('Реестр СИ'!J86)*12+MONTH('Реестр СИ'!J86))),MAX(1,'Реестр СИ'!H86))=0),DAY('Реестр СИ'!J86),""))</f>
        <v/>
      </c>
      <c r="J86" s="28">
        <f>IF(OR('Реестр СИ'!J86="",'Реестр СИ'!G86="Выведено из эксплуатации"),"",IF(AND(((Год*12+5)-(YEAR('Реестр СИ'!J86)*12+MONTH('Реестр СИ'!J86)))&gt;=0,MOD(((Год*12+5)-(YEAR('Реестр СИ'!J86)*12+MONTH('Реестр СИ'!J86))),MAX(1,'Реестр СИ'!H86))=0),DAY('Реестр СИ'!J86),""))</f>
        <v/>
      </c>
      <c r="K86" s="28">
        <f>IF(OR('Реестр СИ'!J86="",'Реестр СИ'!G86="Выведено из эксплуатации"),"",IF(AND(((Год*12+6)-(YEAR('Реестр СИ'!J86)*12+MONTH('Реестр СИ'!J86)))&gt;=0,MOD(((Год*12+6)-(YEAR('Реестр СИ'!J86)*12+MONTH('Реестр СИ'!J86))),MAX(1,'Реестр СИ'!H86))=0),DAY('Реестр СИ'!J86),""))</f>
        <v/>
      </c>
      <c r="L86" s="28">
        <f>IF(OR('Реестр СИ'!J86="",'Реестр СИ'!G86="Выведено из эксплуатации"),"",IF(AND(((Год*12+7)-(YEAR('Реестр СИ'!J86)*12+MONTH('Реестр СИ'!J86)))&gt;=0,MOD(((Год*12+7)-(YEAR('Реестр СИ'!J86)*12+MONTH('Реестр СИ'!J86))),MAX(1,'Реестр СИ'!H86))=0),DAY('Реестр СИ'!J86),""))</f>
        <v/>
      </c>
      <c r="M86" s="28">
        <f>IF(OR('Реестр СИ'!J86="",'Реестр СИ'!G86="Выведено из эксплуатации"),"",IF(AND(((Год*12+8)-(YEAR('Реестр СИ'!J86)*12+MONTH('Реестр СИ'!J86)))&gt;=0,MOD(((Год*12+8)-(YEAR('Реестр СИ'!J86)*12+MONTH('Реестр СИ'!J86))),MAX(1,'Реестр СИ'!H86))=0),DAY('Реестр СИ'!J86),""))</f>
        <v/>
      </c>
      <c r="N86" s="28">
        <f>IF(OR('Реестр СИ'!J86="",'Реестр СИ'!G86="Выведено из эксплуатации"),"",IF(AND(((Год*12+9)-(YEAR('Реестр СИ'!J86)*12+MONTH('Реестр СИ'!J86)))&gt;=0,MOD(((Год*12+9)-(YEAR('Реестр СИ'!J86)*12+MONTH('Реестр СИ'!J86))),MAX(1,'Реестр СИ'!H86))=0),DAY('Реестр СИ'!J86),""))</f>
        <v/>
      </c>
      <c r="O86" s="28">
        <f>IF(OR('Реестр СИ'!J86="",'Реестр СИ'!G86="Выведено из эксплуатации"),"",IF(AND(((Год*12+10)-(YEAR('Реестр СИ'!J86)*12+MONTH('Реестр СИ'!J86)))&gt;=0,MOD(((Год*12+10)-(YEAR('Реестр СИ'!J86)*12+MONTH('Реестр СИ'!J86))),MAX(1,'Реестр СИ'!H86))=0),DAY('Реестр СИ'!J86),""))</f>
        <v/>
      </c>
      <c r="P86" s="28">
        <f>IF(OR('Реестр СИ'!J86="",'Реестр СИ'!G86="Выведено из эксплуатации"),"",IF(AND(((Год*12+11)-(YEAR('Реестр СИ'!J86)*12+MONTH('Реестр СИ'!J86)))&gt;=0,MOD(((Год*12+11)-(YEAR('Реестр СИ'!J86)*12+MONTH('Реестр СИ'!J86))),MAX(1,'Реестр СИ'!H86))=0),DAY('Реестр СИ'!J86),""))</f>
        <v/>
      </c>
      <c r="Q86" s="28">
        <f>IF(OR('Реестр СИ'!J86="",'Реестр СИ'!G86="Выведено из эксплуатации"),"",IF(AND(((Год*12+12)-(YEAR('Реестр СИ'!J86)*12+MONTH('Реестр СИ'!J86)))&gt;=0,MOD(((Год*12+12)-(YEAR('Реестр СИ'!J86)*12+MONTH('Реестр СИ'!J86))),MAX(1,'Реестр СИ'!H86))=0),DAY('Реестр СИ'!J86),""))</f>
        <v/>
      </c>
      <c r="R86" s="29">
        <f>IF('Реестр СИ'!B86="","",COUNT(F86:Q86)*N('Реестр СИ'!N86))</f>
        <v/>
      </c>
    </row>
    <row r="87">
      <c r="A87" s="26">
        <f>IF('Реестр СИ'!B87="","",'Реестр СИ'!A87)</f>
        <v/>
      </c>
      <c r="B87" s="27">
        <f>IF('Реестр СИ'!B87="","",'Реестр СИ'!B87)</f>
        <v/>
      </c>
      <c r="C87" s="26">
        <f>IF('Реестр СИ'!B87="","",'Реестр СИ'!C87)</f>
        <v/>
      </c>
      <c r="D87" s="26">
        <f>IF('Реестр СИ'!B87="","",'Реестр СИ'!E87)</f>
        <v/>
      </c>
      <c r="E87" s="26">
        <f>IF('Реестр СИ'!B87="","",'Реестр СИ'!H87)</f>
        <v/>
      </c>
      <c r="F87" s="28">
        <f>IF(OR('Реестр СИ'!J87="",'Реестр СИ'!G87="Выведено из эксплуатации"),"",IF(AND(((Год*12+1)-(YEAR('Реестр СИ'!J87)*12+MONTH('Реестр СИ'!J87)))&gt;=0,MOD(((Год*12+1)-(YEAR('Реестр СИ'!J87)*12+MONTH('Реестр СИ'!J87))),MAX(1,'Реестр СИ'!H87))=0),DAY('Реестр СИ'!J87),""))</f>
        <v/>
      </c>
      <c r="G87" s="28">
        <f>IF(OR('Реестр СИ'!J87="",'Реестр СИ'!G87="Выведено из эксплуатации"),"",IF(AND(((Год*12+2)-(YEAR('Реестр СИ'!J87)*12+MONTH('Реестр СИ'!J87)))&gt;=0,MOD(((Год*12+2)-(YEAR('Реестр СИ'!J87)*12+MONTH('Реестр СИ'!J87))),MAX(1,'Реестр СИ'!H87))=0),DAY('Реестр СИ'!J87),""))</f>
        <v/>
      </c>
      <c r="H87" s="28">
        <f>IF(OR('Реестр СИ'!J87="",'Реестр СИ'!G87="Выведено из эксплуатации"),"",IF(AND(((Год*12+3)-(YEAR('Реестр СИ'!J87)*12+MONTH('Реестр СИ'!J87)))&gt;=0,MOD(((Год*12+3)-(YEAR('Реестр СИ'!J87)*12+MONTH('Реестр СИ'!J87))),MAX(1,'Реестр СИ'!H87))=0),DAY('Реестр СИ'!J87),""))</f>
        <v/>
      </c>
      <c r="I87" s="28">
        <f>IF(OR('Реестр СИ'!J87="",'Реестр СИ'!G87="Выведено из эксплуатации"),"",IF(AND(((Год*12+4)-(YEAR('Реестр СИ'!J87)*12+MONTH('Реестр СИ'!J87)))&gt;=0,MOD(((Год*12+4)-(YEAR('Реестр СИ'!J87)*12+MONTH('Реестр СИ'!J87))),MAX(1,'Реестр СИ'!H87))=0),DAY('Реестр СИ'!J87),""))</f>
        <v/>
      </c>
      <c r="J87" s="28">
        <f>IF(OR('Реестр СИ'!J87="",'Реестр СИ'!G87="Выведено из эксплуатации"),"",IF(AND(((Год*12+5)-(YEAR('Реестр СИ'!J87)*12+MONTH('Реестр СИ'!J87)))&gt;=0,MOD(((Год*12+5)-(YEAR('Реестр СИ'!J87)*12+MONTH('Реестр СИ'!J87))),MAX(1,'Реестр СИ'!H87))=0),DAY('Реестр СИ'!J87),""))</f>
        <v/>
      </c>
      <c r="K87" s="28">
        <f>IF(OR('Реестр СИ'!J87="",'Реестр СИ'!G87="Выведено из эксплуатации"),"",IF(AND(((Год*12+6)-(YEAR('Реестр СИ'!J87)*12+MONTH('Реестр СИ'!J87)))&gt;=0,MOD(((Год*12+6)-(YEAR('Реестр СИ'!J87)*12+MONTH('Реестр СИ'!J87))),MAX(1,'Реестр СИ'!H87))=0),DAY('Реестр СИ'!J87),""))</f>
        <v/>
      </c>
      <c r="L87" s="28">
        <f>IF(OR('Реестр СИ'!J87="",'Реестр СИ'!G87="Выведено из эксплуатации"),"",IF(AND(((Год*12+7)-(YEAR('Реестр СИ'!J87)*12+MONTH('Реестр СИ'!J87)))&gt;=0,MOD(((Год*12+7)-(YEAR('Реестр СИ'!J87)*12+MONTH('Реестр СИ'!J87))),MAX(1,'Реестр СИ'!H87))=0),DAY('Реестр СИ'!J87),""))</f>
        <v/>
      </c>
      <c r="M87" s="28">
        <f>IF(OR('Реестр СИ'!J87="",'Реестр СИ'!G87="Выведено из эксплуатации"),"",IF(AND(((Год*12+8)-(YEAR('Реестр СИ'!J87)*12+MONTH('Реестр СИ'!J87)))&gt;=0,MOD(((Год*12+8)-(YEAR('Реестр СИ'!J87)*12+MONTH('Реестр СИ'!J87))),MAX(1,'Реестр СИ'!H87))=0),DAY('Реестр СИ'!J87),""))</f>
        <v/>
      </c>
      <c r="N87" s="28">
        <f>IF(OR('Реестр СИ'!J87="",'Реестр СИ'!G87="Выведено из эксплуатации"),"",IF(AND(((Год*12+9)-(YEAR('Реестр СИ'!J87)*12+MONTH('Реестр СИ'!J87)))&gt;=0,MOD(((Год*12+9)-(YEAR('Реестр СИ'!J87)*12+MONTH('Реестр СИ'!J87))),MAX(1,'Реестр СИ'!H87))=0),DAY('Реестр СИ'!J87),""))</f>
        <v/>
      </c>
      <c r="O87" s="28">
        <f>IF(OR('Реестр СИ'!J87="",'Реестр СИ'!G87="Выведено из эксплуатации"),"",IF(AND(((Год*12+10)-(YEAR('Реестр СИ'!J87)*12+MONTH('Реестр СИ'!J87)))&gt;=0,MOD(((Год*12+10)-(YEAR('Реестр СИ'!J87)*12+MONTH('Реестр СИ'!J87))),MAX(1,'Реестр СИ'!H87))=0),DAY('Реестр СИ'!J87),""))</f>
        <v/>
      </c>
      <c r="P87" s="28">
        <f>IF(OR('Реестр СИ'!J87="",'Реестр СИ'!G87="Выведено из эксплуатации"),"",IF(AND(((Год*12+11)-(YEAR('Реестр СИ'!J87)*12+MONTH('Реестр СИ'!J87)))&gt;=0,MOD(((Год*12+11)-(YEAR('Реестр СИ'!J87)*12+MONTH('Реестр СИ'!J87))),MAX(1,'Реестр СИ'!H87))=0),DAY('Реестр СИ'!J87),""))</f>
        <v/>
      </c>
      <c r="Q87" s="28">
        <f>IF(OR('Реестр СИ'!J87="",'Реестр СИ'!G87="Выведено из эксплуатации"),"",IF(AND(((Год*12+12)-(YEAR('Реестр СИ'!J87)*12+MONTH('Реестр СИ'!J87)))&gt;=0,MOD(((Год*12+12)-(YEAR('Реестр СИ'!J87)*12+MONTH('Реестр СИ'!J87))),MAX(1,'Реестр СИ'!H87))=0),DAY('Реестр СИ'!J87),""))</f>
        <v/>
      </c>
      <c r="R87" s="29">
        <f>IF('Реестр СИ'!B87="","",COUNT(F87:Q87)*N('Реестр СИ'!N87))</f>
        <v/>
      </c>
    </row>
    <row r="88">
      <c r="A88" s="26">
        <f>IF('Реестр СИ'!B88="","",'Реестр СИ'!A88)</f>
        <v/>
      </c>
      <c r="B88" s="27">
        <f>IF('Реестр СИ'!B88="","",'Реестр СИ'!B88)</f>
        <v/>
      </c>
      <c r="C88" s="26">
        <f>IF('Реестр СИ'!B88="","",'Реестр СИ'!C88)</f>
        <v/>
      </c>
      <c r="D88" s="26">
        <f>IF('Реестр СИ'!B88="","",'Реестр СИ'!E88)</f>
        <v/>
      </c>
      <c r="E88" s="26">
        <f>IF('Реестр СИ'!B88="","",'Реестр СИ'!H88)</f>
        <v/>
      </c>
      <c r="F88" s="28">
        <f>IF(OR('Реестр СИ'!J88="",'Реестр СИ'!G88="Выведено из эксплуатации"),"",IF(AND(((Год*12+1)-(YEAR('Реестр СИ'!J88)*12+MONTH('Реестр СИ'!J88)))&gt;=0,MOD(((Год*12+1)-(YEAR('Реестр СИ'!J88)*12+MONTH('Реестр СИ'!J88))),MAX(1,'Реестр СИ'!H88))=0),DAY('Реестр СИ'!J88),""))</f>
        <v/>
      </c>
      <c r="G88" s="28">
        <f>IF(OR('Реестр СИ'!J88="",'Реестр СИ'!G88="Выведено из эксплуатации"),"",IF(AND(((Год*12+2)-(YEAR('Реестр СИ'!J88)*12+MONTH('Реестр СИ'!J88)))&gt;=0,MOD(((Год*12+2)-(YEAR('Реестр СИ'!J88)*12+MONTH('Реестр СИ'!J88))),MAX(1,'Реестр СИ'!H88))=0),DAY('Реестр СИ'!J88),""))</f>
        <v/>
      </c>
      <c r="H88" s="28">
        <f>IF(OR('Реестр СИ'!J88="",'Реестр СИ'!G88="Выведено из эксплуатации"),"",IF(AND(((Год*12+3)-(YEAR('Реестр СИ'!J88)*12+MONTH('Реестр СИ'!J88)))&gt;=0,MOD(((Год*12+3)-(YEAR('Реестр СИ'!J88)*12+MONTH('Реестр СИ'!J88))),MAX(1,'Реестр СИ'!H88))=0),DAY('Реестр СИ'!J88),""))</f>
        <v/>
      </c>
      <c r="I88" s="28">
        <f>IF(OR('Реестр СИ'!J88="",'Реестр СИ'!G88="Выведено из эксплуатации"),"",IF(AND(((Год*12+4)-(YEAR('Реестр СИ'!J88)*12+MONTH('Реестр СИ'!J88)))&gt;=0,MOD(((Год*12+4)-(YEAR('Реестр СИ'!J88)*12+MONTH('Реестр СИ'!J88))),MAX(1,'Реестр СИ'!H88))=0),DAY('Реестр СИ'!J88),""))</f>
        <v/>
      </c>
      <c r="J88" s="28">
        <f>IF(OR('Реестр СИ'!J88="",'Реестр СИ'!G88="Выведено из эксплуатации"),"",IF(AND(((Год*12+5)-(YEAR('Реестр СИ'!J88)*12+MONTH('Реестр СИ'!J88)))&gt;=0,MOD(((Год*12+5)-(YEAR('Реестр СИ'!J88)*12+MONTH('Реестр СИ'!J88))),MAX(1,'Реестр СИ'!H88))=0),DAY('Реестр СИ'!J88),""))</f>
        <v/>
      </c>
      <c r="K88" s="28">
        <f>IF(OR('Реестр СИ'!J88="",'Реестр СИ'!G88="Выведено из эксплуатации"),"",IF(AND(((Год*12+6)-(YEAR('Реестр СИ'!J88)*12+MONTH('Реестр СИ'!J88)))&gt;=0,MOD(((Год*12+6)-(YEAR('Реестр СИ'!J88)*12+MONTH('Реестр СИ'!J88))),MAX(1,'Реестр СИ'!H88))=0),DAY('Реестр СИ'!J88),""))</f>
        <v/>
      </c>
      <c r="L88" s="28">
        <f>IF(OR('Реестр СИ'!J88="",'Реестр СИ'!G88="Выведено из эксплуатации"),"",IF(AND(((Год*12+7)-(YEAR('Реестр СИ'!J88)*12+MONTH('Реестр СИ'!J88)))&gt;=0,MOD(((Год*12+7)-(YEAR('Реестр СИ'!J88)*12+MONTH('Реестр СИ'!J88))),MAX(1,'Реестр СИ'!H88))=0),DAY('Реестр СИ'!J88),""))</f>
        <v/>
      </c>
      <c r="M88" s="28">
        <f>IF(OR('Реестр СИ'!J88="",'Реестр СИ'!G88="Выведено из эксплуатации"),"",IF(AND(((Год*12+8)-(YEAR('Реестр СИ'!J88)*12+MONTH('Реестр СИ'!J88)))&gt;=0,MOD(((Год*12+8)-(YEAR('Реестр СИ'!J88)*12+MONTH('Реестр СИ'!J88))),MAX(1,'Реестр СИ'!H88))=0),DAY('Реестр СИ'!J88),""))</f>
        <v/>
      </c>
      <c r="N88" s="28">
        <f>IF(OR('Реестр СИ'!J88="",'Реестр СИ'!G88="Выведено из эксплуатации"),"",IF(AND(((Год*12+9)-(YEAR('Реестр СИ'!J88)*12+MONTH('Реестр СИ'!J88)))&gt;=0,MOD(((Год*12+9)-(YEAR('Реестр СИ'!J88)*12+MONTH('Реестр СИ'!J88))),MAX(1,'Реестр СИ'!H88))=0),DAY('Реестр СИ'!J88),""))</f>
        <v/>
      </c>
      <c r="O88" s="28">
        <f>IF(OR('Реестр СИ'!J88="",'Реестр СИ'!G88="Выведено из эксплуатации"),"",IF(AND(((Год*12+10)-(YEAR('Реестр СИ'!J88)*12+MONTH('Реестр СИ'!J88)))&gt;=0,MOD(((Год*12+10)-(YEAR('Реестр СИ'!J88)*12+MONTH('Реестр СИ'!J88))),MAX(1,'Реестр СИ'!H88))=0),DAY('Реестр СИ'!J88),""))</f>
        <v/>
      </c>
      <c r="P88" s="28">
        <f>IF(OR('Реестр СИ'!J88="",'Реестр СИ'!G88="Выведено из эксплуатации"),"",IF(AND(((Год*12+11)-(YEAR('Реестр СИ'!J88)*12+MONTH('Реестр СИ'!J88)))&gt;=0,MOD(((Год*12+11)-(YEAR('Реестр СИ'!J88)*12+MONTH('Реестр СИ'!J88))),MAX(1,'Реестр СИ'!H88))=0),DAY('Реестр СИ'!J88),""))</f>
        <v/>
      </c>
      <c r="Q88" s="28">
        <f>IF(OR('Реестр СИ'!J88="",'Реестр СИ'!G88="Выведено из эксплуатации"),"",IF(AND(((Год*12+12)-(YEAR('Реестр СИ'!J88)*12+MONTH('Реестр СИ'!J88)))&gt;=0,MOD(((Год*12+12)-(YEAR('Реестр СИ'!J88)*12+MONTH('Реестр СИ'!J88))),MAX(1,'Реестр СИ'!H88))=0),DAY('Реестр СИ'!J88),""))</f>
        <v/>
      </c>
      <c r="R88" s="29">
        <f>IF('Реестр СИ'!B88="","",COUNT(F88:Q88)*N('Реестр СИ'!N88))</f>
        <v/>
      </c>
    </row>
    <row r="89">
      <c r="A89" s="26">
        <f>IF('Реестр СИ'!B89="","",'Реестр СИ'!A89)</f>
        <v/>
      </c>
      <c r="B89" s="27">
        <f>IF('Реестр СИ'!B89="","",'Реестр СИ'!B89)</f>
        <v/>
      </c>
      <c r="C89" s="26">
        <f>IF('Реестр СИ'!B89="","",'Реестр СИ'!C89)</f>
        <v/>
      </c>
      <c r="D89" s="26">
        <f>IF('Реестр СИ'!B89="","",'Реестр СИ'!E89)</f>
        <v/>
      </c>
      <c r="E89" s="26">
        <f>IF('Реестр СИ'!B89="","",'Реестр СИ'!H89)</f>
        <v/>
      </c>
      <c r="F89" s="28">
        <f>IF(OR('Реестр СИ'!J89="",'Реестр СИ'!G89="Выведено из эксплуатации"),"",IF(AND(((Год*12+1)-(YEAR('Реестр СИ'!J89)*12+MONTH('Реестр СИ'!J89)))&gt;=0,MOD(((Год*12+1)-(YEAR('Реестр СИ'!J89)*12+MONTH('Реестр СИ'!J89))),MAX(1,'Реестр СИ'!H89))=0),DAY('Реестр СИ'!J89),""))</f>
        <v/>
      </c>
      <c r="G89" s="28">
        <f>IF(OR('Реестр СИ'!J89="",'Реестр СИ'!G89="Выведено из эксплуатации"),"",IF(AND(((Год*12+2)-(YEAR('Реестр СИ'!J89)*12+MONTH('Реестр СИ'!J89)))&gt;=0,MOD(((Год*12+2)-(YEAR('Реестр СИ'!J89)*12+MONTH('Реестр СИ'!J89))),MAX(1,'Реестр СИ'!H89))=0),DAY('Реестр СИ'!J89),""))</f>
        <v/>
      </c>
      <c r="H89" s="28">
        <f>IF(OR('Реестр СИ'!J89="",'Реестр СИ'!G89="Выведено из эксплуатации"),"",IF(AND(((Год*12+3)-(YEAR('Реестр СИ'!J89)*12+MONTH('Реестр СИ'!J89)))&gt;=0,MOD(((Год*12+3)-(YEAR('Реестр СИ'!J89)*12+MONTH('Реестр СИ'!J89))),MAX(1,'Реестр СИ'!H89))=0),DAY('Реестр СИ'!J89),""))</f>
        <v/>
      </c>
      <c r="I89" s="28">
        <f>IF(OR('Реестр СИ'!J89="",'Реестр СИ'!G89="Выведено из эксплуатации"),"",IF(AND(((Год*12+4)-(YEAR('Реестр СИ'!J89)*12+MONTH('Реестр СИ'!J89)))&gt;=0,MOD(((Год*12+4)-(YEAR('Реестр СИ'!J89)*12+MONTH('Реестр СИ'!J89))),MAX(1,'Реестр СИ'!H89))=0),DAY('Реестр СИ'!J89),""))</f>
        <v/>
      </c>
      <c r="J89" s="28">
        <f>IF(OR('Реестр СИ'!J89="",'Реестр СИ'!G89="Выведено из эксплуатации"),"",IF(AND(((Год*12+5)-(YEAR('Реестр СИ'!J89)*12+MONTH('Реестр СИ'!J89)))&gt;=0,MOD(((Год*12+5)-(YEAR('Реестр СИ'!J89)*12+MONTH('Реестр СИ'!J89))),MAX(1,'Реестр СИ'!H89))=0),DAY('Реестр СИ'!J89),""))</f>
        <v/>
      </c>
      <c r="K89" s="28">
        <f>IF(OR('Реестр СИ'!J89="",'Реестр СИ'!G89="Выведено из эксплуатации"),"",IF(AND(((Год*12+6)-(YEAR('Реестр СИ'!J89)*12+MONTH('Реестр СИ'!J89)))&gt;=0,MOD(((Год*12+6)-(YEAR('Реестр СИ'!J89)*12+MONTH('Реестр СИ'!J89))),MAX(1,'Реестр СИ'!H89))=0),DAY('Реестр СИ'!J89),""))</f>
        <v/>
      </c>
      <c r="L89" s="28">
        <f>IF(OR('Реестр СИ'!J89="",'Реестр СИ'!G89="Выведено из эксплуатации"),"",IF(AND(((Год*12+7)-(YEAR('Реестр СИ'!J89)*12+MONTH('Реестр СИ'!J89)))&gt;=0,MOD(((Год*12+7)-(YEAR('Реестр СИ'!J89)*12+MONTH('Реестр СИ'!J89))),MAX(1,'Реестр СИ'!H89))=0),DAY('Реестр СИ'!J89),""))</f>
        <v/>
      </c>
      <c r="M89" s="28">
        <f>IF(OR('Реестр СИ'!J89="",'Реестр СИ'!G89="Выведено из эксплуатации"),"",IF(AND(((Год*12+8)-(YEAR('Реестр СИ'!J89)*12+MONTH('Реестр СИ'!J89)))&gt;=0,MOD(((Год*12+8)-(YEAR('Реестр СИ'!J89)*12+MONTH('Реестр СИ'!J89))),MAX(1,'Реестр СИ'!H89))=0),DAY('Реестр СИ'!J89),""))</f>
        <v/>
      </c>
      <c r="N89" s="28">
        <f>IF(OR('Реестр СИ'!J89="",'Реестр СИ'!G89="Выведено из эксплуатации"),"",IF(AND(((Год*12+9)-(YEAR('Реестр СИ'!J89)*12+MONTH('Реестр СИ'!J89)))&gt;=0,MOD(((Год*12+9)-(YEAR('Реестр СИ'!J89)*12+MONTH('Реестр СИ'!J89))),MAX(1,'Реестр СИ'!H89))=0),DAY('Реестр СИ'!J89),""))</f>
        <v/>
      </c>
      <c r="O89" s="28">
        <f>IF(OR('Реестр СИ'!J89="",'Реестр СИ'!G89="Выведено из эксплуатации"),"",IF(AND(((Год*12+10)-(YEAR('Реестр СИ'!J89)*12+MONTH('Реестр СИ'!J89)))&gt;=0,MOD(((Год*12+10)-(YEAR('Реестр СИ'!J89)*12+MONTH('Реестр СИ'!J89))),MAX(1,'Реестр СИ'!H89))=0),DAY('Реестр СИ'!J89),""))</f>
        <v/>
      </c>
      <c r="P89" s="28">
        <f>IF(OR('Реестр СИ'!J89="",'Реестр СИ'!G89="Выведено из эксплуатации"),"",IF(AND(((Год*12+11)-(YEAR('Реестр СИ'!J89)*12+MONTH('Реестр СИ'!J89)))&gt;=0,MOD(((Год*12+11)-(YEAR('Реестр СИ'!J89)*12+MONTH('Реестр СИ'!J89))),MAX(1,'Реестр СИ'!H89))=0),DAY('Реестр СИ'!J89),""))</f>
        <v/>
      </c>
      <c r="Q89" s="28">
        <f>IF(OR('Реестр СИ'!J89="",'Реестр СИ'!G89="Выведено из эксплуатации"),"",IF(AND(((Год*12+12)-(YEAR('Реестр СИ'!J89)*12+MONTH('Реестр СИ'!J89)))&gt;=0,MOD(((Год*12+12)-(YEAR('Реестр СИ'!J89)*12+MONTH('Реестр СИ'!J89))),MAX(1,'Реестр СИ'!H89))=0),DAY('Реестр СИ'!J89),""))</f>
        <v/>
      </c>
      <c r="R89" s="29">
        <f>IF('Реестр СИ'!B89="","",COUNT(F89:Q89)*N('Реестр СИ'!N89))</f>
        <v/>
      </c>
    </row>
    <row r="90">
      <c r="A90" s="26">
        <f>IF('Реестр СИ'!B90="","",'Реестр СИ'!A90)</f>
        <v/>
      </c>
      <c r="B90" s="27">
        <f>IF('Реестр СИ'!B90="","",'Реестр СИ'!B90)</f>
        <v/>
      </c>
      <c r="C90" s="26">
        <f>IF('Реестр СИ'!B90="","",'Реестр СИ'!C90)</f>
        <v/>
      </c>
      <c r="D90" s="26">
        <f>IF('Реестр СИ'!B90="","",'Реестр СИ'!E90)</f>
        <v/>
      </c>
      <c r="E90" s="26">
        <f>IF('Реестр СИ'!B90="","",'Реестр СИ'!H90)</f>
        <v/>
      </c>
      <c r="F90" s="28">
        <f>IF(OR('Реестр СИ'!J90="",'Реестр СИ'!G90="Выведено из эксплуатации"),"",IF(AND(((Год*12+1)-(YEAR('Реестр СИ'!J90)*12+MONTH('Реестр СИ'!J90)))&gt;=0,MOD(((Год*12+1)-(YEAR('Реестр СИ'!J90)*12+MONTH('Реестр СИ'!J90))),MAX(1,'Реестр СИ'!H90))=0),DAY('Реестр СИ'!J90),""))</f>
        <v/>
      </c>
      <c r="G90" s="28">
        <f>IF(OR('Реестр СИ'!J90="",'Реестр СИ'!G90="Выведено из эксплуатации"),"",IF(AND(((Год*12+2)-(YEAR('Реестр СИ'!J90)*12+MONTH('Реестр СИ'!J90)))&gt;=0,MOD(((Год*12+2)-(YEAR('Реестр СИ'!J90)*12+MONTH('Реестр СИ'!J90))),MAX(1,'Реестр СИ'!H90))=0),DAY('Реестр СИ'!J90),""))</f>
        <v/>
      </c>
      <c r="H90" s="28">
        <f>IF(OR('Реестр СИ'!J90="",'Реестр СИ'!G90="Выведено из эксплуатации"),"",IF(AND(((Год*12+3)-(YEAR('Реестр СИ'!J90)*12+MONTH('Реестр СИ'!J90)))&gt;=0,MOD(((Год*12+3)-(YEAR('Реестр СИ'!J90)*12+MONTH('Реестр СИ'!J90))),MAX(1,'Реестр СИ'!H90))=0),DAY('Реестр СИ'!J90),""))</f>
        <v/>
      </c>
      <c r="I90" s="28">
        <f>IF(OR('Реестр СИ'!J90="",'Реестр СИ'!G90="Выведено из эксплуатации"),"",IF(AND(((Год*12+4)-(YEAR('Реестр СИ'!J90)*12+MONTH('Реестр СИ'!J90)))&gt;=0,MOD(((Год*12+4)-(YEAR('Реестр СИ'!J90)*12+MONTH('Реестр СИ'!J90))),MAX(1,'Реестр СИ'!H90))=0),DAY('Реестр СИ'!J90),""))</f>
        <v/>
      </c>
      <c r="J90" s="28">
        <f>IF(OR('Реестр СИ'!J90="",'Реестр СИ'!G90="Выведено из эксплуатации"),"",IF(AND(((Год*12+5)-(YEAR('Реестр СИ'!J90)*12+MONTH('Реестр СИ'!J90)))&gt;=0,MOD(((Год*12+5)-(YEAR('Реестр СИ'!J90)*12+MONTH('Реестр СИ'!J90))),MAX(1,'Реестр СИ'!H90))=0),DAY('Реестр СИ'!J90),""))</f>
        <v/>
      </c>
      <c r="K90" s="28">
        <f>IF(OR('Реестр СИ'!J90="",'Реестр СИ'!G90="Выведено из эксплуатации"),"",IF(AND(((Год*12+6)-(YEAR('Реестр СИ'!J90)*12+MONTH('Реестр СИ'!J90)))&gt;=0,MOD(((Год*12+6)-(YEAR('Реестр СИ'!J90)*12+MONTH('Реестр СИ'!J90))),MAX(1,'Реестр СИ'!H90))=0),DAY('Реестр СИ'!J90),""))</f>
        <v/>
      </c>
      <c r="L90" s="28">
        <f>IF(OR('Реестр СИ'!J90="",'Реестр СИ'!G90="Выведено из эксплуатации"),"",IF(AND(((Год*12+7)-(YEAR('Реестр СИ'!J90)*12+MONTH('Реестр СИ'!J90)))&gt;=0,MOD(((Год*12+7)-(YEAR('Реестр СИ'!J90)*12+MONTH('Реестр СИ'!J90))),MAX(1,'Реестр СИ'!H90))=0),DAY('Реестр СИ'!J90),""))</f>
        <v/>
      </c>
      <c r="M90" s="28">
        <f>IF(OR('Реестр СИ'!J90="",'Реестр СИ'!G90="Выведено из эксплуатации"),"",IF(AND(((Год*12+8)-(YEAR('Реестр СИ'!J90)*12+MONTH('Реестр СИ'!J90)))&gt;=0,MOD(((Год*12+8)-(YEAR('Реестр СИ'!J90)*12+MONTH('Реестр СИ'!J90))),MAX(1,'Реестр СИ'!H90))=0),DAY('Реестр СИ'!J90),""))</f>
        <v/>
      </c>
      <c r="N90" s="28">
        <f>IF(OR('Реестр СИ'!J90="",'Реестр СИ'!G90="Выведено из эксплуатации"),"",IF(AND(((Год*12+9)-(YEAR('Реестр СИ'!J90)*12+MONTH('Реестр СИ'!J90)))&gt;=0,MOD(((Год*12+9)-(YEAR('Реестр СИ'!J90)*12+MONTH('Реестр СИ'!J90))),MAX(1,'Реестр СИ'!H90))=0),DAY('Реестр СИ'!J90),""))</f>
        <v/>
      </c>
      <c r="O90" s="28">
        <f>IF(OR('Реестр СИ'!J90="",'Реестр СИ'!G90="Выведено из эксплуатации"),"",IF(AND(((Год*12+10)-(YEAR('Реестр СИ'!J90)*12+MONTH('Реестр СИ'!J90)))&gt;=0,MOD(((Год*12+10)-(YEAR('Реестр СИ'!J90)*12+MONTH('Реестр СИ'!J90))),MAX(1,'Реестр СИ'!H90))=0),DAY('Реестр СИ'!J90),""))</f>
        <v/>
      </c>
      <c r="P90" s="28">
        <f>IF(OR('Реестр СИ'!J90="",'Реестр СИ'!G90="Выведено из эксплуатации"),"",IF(AND(((Год*12+11)-(YEAR('Реестр СИ'!J90)*12+MONTH('Реестр СИ'!J90)))&gt;=0,MOD(((Год*12+11)-(YEAR('Реестр СИ'!J90)*12+MONTH('Реестр СИ'!J90))),MAX(1,'Реестр СИ'!H90))=0),DAY('Реестр СИ'!J90),""))</f>
        <v/>
      </c>
      <c r="Q90" s="28">
        <f>IF(OR('Реестр СИ'!J90="",'Реестр СИ'!G90="Выведено из эксплуатации"),"",IF(AND(((Год*12+12)-(YEAR('Реестр СИ'!J90)*12+MONTH('Реестр СИ'!J90)))&gt;=0,MOD(((Год*12+12)-(YEAR('Реестр СИ'!J90)*12+MONTH('Реестр СИ'!J90))),MAX(1,'Реестр СИ'!H90))=0),DAY('Реестр СИ'!J90),""))</f>
        <v/>
      </c>
      <c r="R90" s="29">
        <f>IF('Реестр СИ'!B90="","",COUNT(F90:Q90)*N('Реестр СИ'!N90))</f>
        <v/>
      </c>
    </row>
    <row r="91">
      <c r="A91" s="26">
        <f>IF('Реестр СИ'!B91="","",'Реестр СИ'!A91)</f>
        <v/>
      </c>
      <c r="B91" s="27">
        <f>IF('Реестр СИ'!B91="","",'Реестр СИ'!B91)</f>
        <v/>
      </c>
      <c r="C91" s="26">
        <f>IF('Реестр СИ'!B91="","",'Реестр СИ'!C91)</f>
        <v/>
      </c>
      <c r="D91" s="26">
        <f>IF('Реестр СИ'!B91="","",'Реестр СИ'!E91)</f>
        <v/>
      </c>
      <c r="E91" s="26">
        <f>IF('Реестр СИ'!B91="","",'Реестр СИ'!H91)</f>
        <v/>
      </c>
      <c r="F91" s="28">
        <f>IF(OR('Реестр СИ'!J91="",'Реестр СИ'!G91="Выведено из эксплуатации"),"",IF(AND(((Год*12+1)-(YEAR('Реестр СИ'!J91)*12+MONTH('Реестр СИ'!J91)))&gt;=0,MOD(((Год*12+1)-(YEAR('Реестр СИ'!J91)*12+MONTH('Реестр СИ'!J91))),MAX(1,'Реестр СИ'!H91))=0),DAY('Реестр СИ'!J91),""))</f>
        <v/>
      </c>
      <c r="G91" s="28">
        <f>IF(OR('Реестр СИ'!J91="",'Реестр СИ'!G91="Выведено из эксплуатации"),"",IF(AND(((Год*12+2)-(YEAR('Реестр СИ'!J91)*12+MONTH('Реестр СИ'!J91)))&gt;=0,MOD(((Год*12+2)-(YEAR('Реестр СИ'!J91)*12+MONTH('Реестр СИ'!J91))),MAX(1,'Реестр СИ'!H91))=0),DAY('Реестр СИ'!J91),""))</f>
        <v/>
      </c>
      <c r="H91" s="28">
        <f>IF(OR('Реестр СИ'!J91="",'Реестр СИ'!G91="Выведено из эксплуатации"),"",IF(AND(((Год*12+3)-(YEAR('Реестр СИ'!J91)*12+MONTH('Реестр СИ'!J91)))&gt;=0,MOD(((Год*12+3)-(YEAR('Реестр СИ'!J91)*12+MONTH('Реестр СИ'!J91))),MAX(1,'Реестр СИ'!H91))=0),DAY('Реестр СИ'!J91),""))</f>
        <v/>
      </c>
      <c r="I91" s="28">
        <f>IF(OR('Реестр СИ'!J91="",'Реестр СИ'!G91="Выведено из эксплуатации"),"",IF(AND(((Год*12+4)-(YEAR('Реестр СИ'!J91)*12+MONTH('Реестр СИ'!J91)))&gt;=0,MOD(((Год*12+4)-(YEAR('Реестр СИ'!J91)*12+MONTH('Реестр СИ'!J91))),MAX(1,'Реестр СИ'!H91))=0),DAY('Реестр СИ'!J91),""))</f>
        <v/>
      </c>
      <c r="J91" s="28">
        <f>IF(OR('Реестр СИ'!J91="",'Реестр СИ'!G91="Выведено из эксплуатации"),"",IF(AND(((Год*12+5)-(YEAR('Реестр СИ'!J91)*12+MONTH('Реестр СИ'!J91)))&gt;=0,MOD(((Год*12+5)-(YEAR('Реестр СИ'!J91)*12+MONTH('Реестр СИ'!J91))),MAX(1,'Реестр СИ'!H91))=0),DAY('Реестр СИ'!J91),""))</f>
        <v/>
      </c>
      <c r="K91" s="28">
        <f>IF(OR('Реестр СИ'!J91="",'Реестр СИ'!G91="Выведено из эксплуатации"),"",IF(AND(((Год*12+6)-(YEAR('Реестр СИ'!J91)*12+MONTH('Реестр СИ'!J91)))&gt;=0,MOD(((Год*12+6)-(YEAR('Реестр СИ'!J91)*12+MONTH('Реестр СИ'!J91))),MAX(1,'Реестр СИ'!H91))=0),DAY('Реестр СИ'!J91),""))</f>
        <v/>
      </c>
      <c r="L91" s="28">
        <f>IF(OR('Реестр СИ'!J91="",'Реестр СИ'!G91="Выведено из эксплуатации"),"",IF(AND(((Год*12+7)-(YEAR('Реестр СИ'!J91)*12+MONTH('Реестр СИ'!J91)))&gt;=0,MOD(((Год*12+7)-(YEAR('Реестр СИ'!J91)*12+MONTH('Реестр СИ'!J91))),MAX(1,'Реестр СИ'!H91))=0),DAY('Реестр СИ'!J91),""))</f>
        <v/>
      </c>
      <c r="M91" s="28">
        <f>IF(OR('Реестр СИ'!J91="",'Реестр СИ'!G91="Выведено из эксплуатации"),"",IF(AND(((Год*12+8)-(YEAR('Реестр СИ'!J91)*12+MONTH('Реестр СИ'!J91)))&gt;=0,MOD(((Год*12+8)-(YEAR('Реестр СИ'!J91)*12+MONTH('Реестр СИ'!J91))),MAX(1,'Реестр СИ'!H91))=0),DAY('Реестр СИ'!J91),""))</f>
        <v/>
      </c>
      <c r="N91" s="28">
        <f>IF(OR('Реестр СИ'!J91="",'Реестр СИ'!G91="Выведено из эксплуатации"),"",IF(AND(((Год*12+9)-(YEAR('Реестр СИ'!J91)*12+MONTH('Реестр СИ'!J91)))&gt;=0,MOD(((Год*12+9)-(YEAR('Реестр СИ'!J91)*12+MONTH('Реестр СИ'!J91))),MAX(1,'Реестр СИ'!H91))=0),DAY('Реестр СИ'!J91),""))</f>
        <v/>
      </c>
      <c r="O91" s="28">
        <f>IF(OR('Реестр СИ'!J91="",'Реестр СИ'!G91="Выведено из эксплуатации"),"",IF(AND(((Год*12+10)-(YEAR('Реестр СИ'!J91)*12+MONTH('Реестр СИ'!J91)))&gt;=0,MOD(((Год*12+10)-(YEAR('Реестр СИ'!J91)*12+MONTH('Реестр СИ'!J91))),MAX(1,'Реестр СИ'!H91))=0),DAY('Реестр СИ'!J91),""))</f>
        <v/>
      </c>
      <c r="P91" s="28">
        <f>IF(OR('Реестр СИ'!J91="",'Реестр СИ'!G91="Выведено из эксплуатации"),"",IF(AND(((Год*12+11)-(YEAR('Реестр СИ'!J91)*12+MONTH('Реестр СИ'!J91)))&gt;=0,MOD(((Год*12+11)-(YEAR('Реестр СИ'!J91)*12+MONTH('Реестр СИ'!J91))),MAX(1,'Реестр СИ'!H91))=0),DAY('Реестр СИ'!J91),""))</f>
        <v/>
      </c>
      <c r="Q91" s="28">
        <f>IF(OR('Реестр СИ'!J91="",'Реестр СИ'!G91="Выведено из эксплуатации"),"",IF(AND(((Год*12+12)-(YEAR('Реестр СИ'!J91)*12+MONTH('Реестр СИ'!J91)))&gt;=0,MOD(((Год*12+12)-(YEAR('Реестр СИ'!J91)*12+MONTH('Реестр СИ'!J91))),MAX(1,'Реестр СИ'!H91))=0),DAY('Реестр СИ'!J91),""))</f>
        <v/>
      </c>
      <c r="R91" s="29">
        <f>IF('Реестр СИ'!B91="","",COUNT(F91:Q91)*N('Реестр СИ'!N91))</f>
        <v/>
      </c>
    </row>
    <row r="92">
      <c r="A92" s="26">
        <f>IF('Реестр СИ'!B92="","",'Реестр СИ'!A92)</f>
        <v/>
      </c>
      <c r="B92" s="27">
        <f>IF('Реестр СИ'!B92="","",'Реестр СИ'!B92)</f>
        <v/>
      </c>
      <c r="C92" s="26">
        <f>IF('Реестр СИ'!B92="","",'Реестр СИ'!C92)</f>
        <v/>
      </c>
      <c r="D92" s="26">
        <f>IF('Реестр СИ'!B92="","",'Реестр СИ'!E92)</f>
        <v/>
      </c>
      <c r="E92" s="26">
        <f>IF('Реестр СИ'!B92="","",'Реестр СИ'!H92)</f>
        <v/>
      </c>
      <c r="F92" s="28">
        <f>IF(OR('Реестр СИ'!J92="",'Реестр СИ'!G92="Выведено из эксплуатации"),"",IF(AND(((Год*12+1)-(YEAR('Реестр СИ'!J92)*12+MONTH('Реестр СИ'!J92)))&gt;=0,MOD(((Год*12+1)-(YEAR('Реестр СИ'!J92)*12+MONTH('Реестр СИ'!J92))),MAX(1,'Реестр СИ'!H92))=0),DAY('Реестр СИ'!J92),""))</f>
        <v/>
      </c>
      <c r="G92" s="28">
        <f>IF(OR('Реестр СИ'!J92="",'Реестр СИ'!G92="Выведено из эксплуатации"),"",IF(AND(((Год*12+2)-(YEAR('Реестр СИ'!J92)*12+MONTH('Реестр СИ'!J92)))&gt;=0,MOD(((Год*12+2)-(YEAR('Реестр СИ'!J92)*12+MONTH('Реестр СИ'!J92))),MAX(1,'Реестр СИ'!H92))=0),DAY('Реестр СИ'!J92),""))</f>
        <v/>
      </c>
      <c r="H92" s="28">
        <f>IF(OR('Реестр СИ'!J92="",'Реестр СИ'!G92="Выведено из эксплуатации"),"",IF(AND(((Год*12+3)-(YEAR('Реестр СИ'!J92)*12+MONTH('Реестр СИ'!J92)))&gt;=0,MOD(((Год*12+3)-(YEAR('Реестр СИ'!J92)*12+MONTH('Реестр СИ'!J92))),MAX(1,'Реестр СИ'!H92))=0),DAY('Реестр СИ'!J92),""))</f>
        <v/>
      </c>
      <c r="I92" s="28">
        <f>IF(OR('Реестр СИ'!J92="",'Реестр СИ'!G92="Выведено из эксплуатации"),"",IF(AND(((Год*12+4)-(YEAR('Реестр СИ'!J92)*12+MONTH('Реестр СИ'!J92)))&gt;=0,MOD(((Год*12+4)-(YEAR('Реестр СИ'!J92)*12+MONTH('Реестр СИ'!J92))),MAX(1,'Реестр СИ'!H92))=0),DAY('Реестр СИ'!J92),""))</f>
        <v/>
      </c>
      <c r="J92" s="28">
        <f>IF(OR('Реестр СИ'!J92="",'Реестр СИ'!G92="Выведено из эксплуатации"),"",IF(AND(((Год*12+5)-(YEAR('Реестр СИ'!J92)*12+MONTH('Реестр СИ'!J92)))&gt;=0,MOD(((Год*12+5)-(YEAR('Реестр СИ'!J92)*12+MONTH('Реестр СИ'!J92))),MAX(1,'Реестр СИ'!H92))=0),DAY('Реестр СИ'!J92),""))</f>
        <v/>
      </c>
      <c r="K92" s="28">
        <f>IF(OR('Реестр СИ'!J92="",'Реестр СИ'!G92="Выведено из эксплуатации"),"",IF(AND(((Год*12+6)-(YEAR('Реестр СИ'!J92)*12+MONTH('Реестр СИ'!J92)))&gt;=0,MOD(((Год*12+6)-(YEAR('Реестр СИ'!J92)*12+MONTH('Реестр СИ'!J92))),MAX(1,'Реестр СИ'!H92))=0),DAY('Реестр СИ'!J92),""))</f>
        <v/>
      </c>
      <c r="L92" s="28">
        <f>IF(OR('Реестр СИ'!J92="",'Реестр СИ'!G92="Выведено из эксплуатации"),"",IF(AND(((Год*12+7)-(YEAR('Реестр СИ'!J92)*12+MONTH('Реестр СИ'!J92)))&gt;=0,MOD(((Год*12+7)-(YEAR('Реестр СИ'!J92)*12+MONTH('Реестр СИ'!J92))),MAX(1,'Реестр СИ'!H92))=0),DAY('Реестр СИ'!J92),""))</f>
        <v/>
      </c>
      <c r="M92" s="28">
        <f>IF(OR('Реестр СИ'!J92="",'Реестр СИ'!G92="Выведено из эксплуатации"),"",IF(AND(((Год*12+8)-(YEAR('Реестр СИ'!J92)*12+MONTH('Реестр СИ'!J92)))&gt;=0,MOD(((Год*12+8)-(YEAR('Реестр СИ'!J92)*12+MONTH('Реестр СИ'!J92))),MAX(1,'Реестр СИ'!H92))=0),DAY('Реестр СИ'!J92),""))</f>
        <v/>
      </c>
      <c r="N92" s="28">
        <f>IF(OR('Реестр СИ'!J92="",'Реестр СИ'!G92="Выведено из эксплуатации"),"",IF(AND(((Год*12+9)-(YEAR('Реестр СИ'!J92)*12+MONTH('Реестр СИ'!J92)))&gt;=0,MOD(((Год*12+9)-(YEAR('Реестр СИ'!J92)*12+MONTH('Реестр СИ'!J92))),MAX(1,'Реестр СИ'!H92))=0),DAY('Реестр СИ'!J92),""))</f>
        <v/>
      </c>
      <c r="O92" s="28">
        <f>IF(OR('Реестр СИ'!J92="",'Реестр СИ'!G92="Выведено из эксплуатации"),"",IF(AND(((Год*12+10)-(YEAR('Реестр СИ'!J92)*12+MONTH('Реестр СИ'!J92)))&gt;=0,MOD(((Год*12+10)-(YEAR('Реестр СИ'!J92)*12+MONTH('Реестр СИ'!J92))),MAX(1,'Реестр СИ'!H92))=0),DAY('Реестр СИ'!J92),""))</f>
        <v/>
      </c>
      <c r="P92" s="28">
        <f>IF(OR('Реестр СИ'!J92="",'Реестр СИ'!G92="Выведено из эксплуатации"),"",IF(AND(((Год*12+11)-(YEAR('Реестр СИ'!J92)*12+MONTH('Реестр СИ'!J92)))&gt;=0,MOD(((Год*12+11)-(YEAR('Реестр СИ'!J92)*12+MONTH('Реестр СИ'!J92))),MAX(1,'Реестр СИ'!H92))=0),DAY('Реестр СИ'!J92),""))</f>
        <v/>
      </c>
      <c r="Q92" s="28">
        <f>IF(OR('Реестр СИ'!J92="",'Реестр СИ'!G92="Выведено из эксплуатации"),"",IF(AND(((Год*12+12)-(YEAR('Реестр СИ'!J92)*12+MONTH('Реестр СИ'!J92)))&gt;=0,MOD(((Год*12+12)-(YEAR('Реестр СИ'!J92)*12+MONTH('Реестр СИ'!J92))),MAX(1,'Реестр СИ'!H92))=0),DAY('Реестр СИ'!J92),""))</f>
        <v/>
      </c>
      <c r="R92" s="29">
        <f>IF('Реестр СИ'!B92="","",COUNT(F92:Q92)*N('Реестр СИ'!N92))</f>
        <v/>
      </c>
    </row>
    <row r="93">
      <c r="A93" s="26">
        <f>IF('Реестр СИ'!B93="","",'Реестр СИ'!A93)</f>
        <v/>
      </c>
      <c r="B93" s="27">
        <f>IF('Реестр СИ'!B93="","",'Реестр СИ'!B93)</f>
        <v/>
      </c>
      <c r="C93" s="26">
        <f>IF('Реестр СИ'!B93="","",'Реестр СИ'!C93)</f>
        <v/>
      </c>
      <c r="D93" s="26">
        <f>IF('Реестр СИ'!B93="","",'Реестр СИ'!E93)</f>
        <v/>
      </c>
      <c r="E93" s="26">
        <f>IF('Реестр СИ'!B93="","",'Реестр СИ'!H93)</f>
        <v/>
      </c>
      <c r="F93" s="28">
        <f>IF(OR('Реестр СИ'!J93="",'Реестр СИ'!G93="Выведено из эксплуатации"),"",IF(AND(((Год*12+1)-(YEAR('Реестр СИ'!J93)*12+MONTH('Реестр СИ'!J93)))&gt;=0,MOD(((Год*12+1)-(YEAR('Реестр СИ'!J93)*12+MONTH('Реестр СИ'!J93))),MAX(1,'Реестр СИ'!H93))=0),DAY('Реестр СИ'!J93),""))</f>
        <v/>
      </c>
      <c r="G93" s="28">
        <f>IF(OR('Реестр СИ'!J93="",'Реестр СИ'!G93="Выведено из эксплуатации"),"",IF(AND(((Год*12+2)-(YEAR('Реестр СИ'!J93)*12+MONTH('Реестр СИ'!J93)))&gt;=0,MOD(((Год*12+2)-(YEAR('Реестр СИ'!J93)*12+MONTH('Реестр СИ'!J93))),MAX(1,'Реестр СИ'!H93))=0),DAY('Реестр СИ'!J93),""))</f>
        <v/>
      </c>
      <c r="H93" s="28">
        <f>IF(OR('Реестр СИ'!J93="",'Реестр СИ'!G93="Выведено из эксплуатации"),"",IF(AND(((Год*12+3)-(YEAR('Реестр СИ'!J93)*12+MONTH('Реестр СИ'!J93)))&gt;=0,MOD(((Год*12+3)-(YEAR('Реестр СИ'!J93)*12+MONTH('Реестр СИ'!J93))),MAX(1,'Реестр СИ'!H93))=0),DAY('Реестр СИ'!J93),""))</f>
        <v/>
      </c>
      <c r="I93" s="28">
        <f>IF(OR('Реестр СИ'!J93="",'Реестр СИ'!G93="Выведено из эксплуатации"),"",IF(AND(((Год*12+4)-(YEAR('Реестр СИ'!J93)*12+MONTH('Реестр СИ'!J93)))&gt;=0,MOD(((Год*12+4)-(YEAR('Реестр СИ'!J93)*12+MONTH('Реестр СИ'!J93))),MAX(1,'Реестр СИ'!H93))=0),DAY('Реестр СИ'!J93),""))</f>
        <v/>
      </c>
      <c r="J93" s="28">
        <f>IF(OR('Реестр СИ'!J93="",'Реестр СИ'!G93="Выведено из эксплуатации"),"",IF(AND(((Год*12+5)-(YEAR('Реестр СИ'!J93)*12+MONTH('Реестр СИ'!J93)))&gt;=0,MOD(((Год*12+5)-(YEAR('Реестр СИ'!J93)*12+MONTH('Реестр СИ'!J93))),MAX(1,'Реестр СИ'!H93))=0),DAY('Реестр СИ'!J93),""))</f>
        <v/>
      </c>
      <c r="K93" s="28">
        <f>IF(OR('Реестр СИ'!J93="",'Реестр СИ'!G93="Выведено из эксплуатации"),"",IF(AND(((Год*12+6)-(YEAR('Реестр СИ'!J93)*12+MONTH('Реестр СИ'!J93)))&gt;=0,MOD(((Год*12+6)-(YEAR('Реестр СИ'!J93)*12+MONTH('Реестр СИ'!J93))),MAX(1,'Реестр СИ'!H93))=0),DAY('Реестр СИ'!J93),""))</f>
        <v/>
      </c>
      <c r="L93" s="28">
        <f>IF(OR('Реестр СИ'!J93="",'Реестр СИ'!G93="Выведено из эксплуатации"),"",IF(AND(((Год*12+7)-(YEAR('Реестр СИ'!J93)*12+MONTH('Реестр СИ'!J93)))&gt;=0,MOD(((Год*12+7)-(YEAR('Реестр СИ'!J93)*12+MONTH('Реестр СИ'!J93))),MAX(1,'Реестр СИ'!H93))=0),DAY('Реестр СИ'!J93),""))</f>
        <v/>
      </c>
      <c r="M93" s="28">
        <f>IF(OR('Реестр СИ'!J93="",'Реестр СИ'!G93="Выведено из эксплуатации"),"",IF(AND(((Год*12+8)-(YEAR('Реестр СИ'!J93)*12+MONTH('Реестр СИ'!J93)))&gt;=0,MOD(((Год*12+8)-(YEAR('Реестр СИ'!J93)*12+MONTH('Реестр СИ'!J93))),MAX(1,'Реестр СИ'!H93))=0),DAY('Реестр СИ'!J93),""))</f>
        <v/>
      </c>
      <c r="N93" s="28">
        <f>IF(OR('Реестр СИ'!J93="",'Реестр СИ'!G93="Выведено из эксплуатации"),"",IF(AND(((Год*12+9)-(YEAR('Реестр СИ'!J93)*12+MONTH('Реестр СИ'!J93)))&gt;=0,MOD(((Год*12+9)-(YEAR('Реестр СИ'!J93)*12+MONTH('Реестр СИ'!J93))),MAX(1,'Реестр СИ'!H93))=0),DAY('Реестр СИ'!J93),""))</f>
        <v/>
      </c>
      <c r="O93" s="28">
        <f>IF(OR('Реестр СИ'!J93="",'Реестр СИ'!G93="Выведено из эксплуатации"),"",IF(AND(((Год*12+10)-(YEAR('Реестр СИ'!J93)*12+MONTH('Реестр СИ'!J93)))&gt;=0,MOD(((Год*12+10)-(YEAR('Реестр СИ'!J93)*12+MONTH('Реестр СИ'!J93))),MAX(1,'Реестр СИ'!H93))=0),DAY('Реестр СИ'!J93),""))</f>
        <v/>
      </c>
      <c r="P93" s="28">
        <f>IF(OR('Реестр СИ'!J93="",'Реестр СИ'!G93="Выведено из эксплуатации"),"",IF(AND(((Год*12+11)-(YEAR('Реестр СИ'!J93)*12+MONTH('Реестр СИ'!J93)))&gt;=0,MOD(((Год*12+11)-(YEAR('Реестр СИ'!J93)*12+MONTH('Реестр СИ'!J93))),MAX(1,'Реестр СИ'!H93))=0),DAY('Реестр СИ'!J93),""))</f>
        <v/>
      </c>
      <c r="Q93" s="28">
        <f>IF(OR('Реестр СИ'!J93="",'Реестр СИ'!G93="Выведено из эксплуатации"),"",IF(AND(((Год*12+12)-(YEAR('Реестр СИ'!J93)*12+MONTH('Реестр СИ'!J93)))&gt;=0,MOD(((Год*12+12)-(YEAR('Реестр СИ'!J93)*12+MONTH('Реестр СИ'!J93))),MAX(1,'Реестр СИ'!H93))=0),DAY('Реестр СИ'!J93),""))</f>
        <v/>
      </c>
      <c r="R93" s="29">
        <f>IF('Реестр СИ'!B93="","",COUNT(F93:Q93)*N('Реестр СИ'!N93))</f>
        <v/>
      </c>
    </row>
    <row r="94">
      <c r="A94" s="26">
        <f>IF('Реестр СИ'!B94="","",'Реестр СИ'!A94)</f>
        <v/>
      </c>
      <c r="B94" s="27">
        <f>IF('Реестр СИ'!B94="","",'Реестр СИ'!B94)</f>
        <v/>
      </c>
      <c r="C94" s="26">
        <f>IF('Реестр СИ'!B94="","",'Реестр СИ'!C94)</f>
        <v/>
      </c>
      <c r="D94" s="26">
        <f>IF('Реестр СИ'!B94="","",'Реестр СИ'!E94)</f>
        <v/>
      </c>
      <c r="E94" s="26">
        <f>IF('Реестр СИ'!B94="","",'Реестр СИ'!H94)</f>
        <v/>
      </c>
      <c r="F94" s="28">
        <f>IF(OR('Реестр СИ'!J94="",'Реестр СИ'!G94="Выведено из эксплуатации"),"",IF(AND(((Год*12+1)-(YEAR('Реестр СИ'!J94)*12+MONTH('Реестр СИ'!J94)))&gt;=0,MOD(((Год*12+1)-(YEAR('Реестр СИ'!J94)*12+MONTH('Реестр СИ'!J94))),MAX(1,'Реестр СИ'!H94))=0),DAY('Реестр СИ'!J94),""))</f>
        <v/>
      </c>
      <c r="G94" s="28">
        <f>IF(OR('Реестр СИ'!J94="",'Реестр СИ'!G94="Выведено из эксплуатации"),"",IF(AND(((Год*12+2)-(YEAR('Реестр СИ'!J94)*12+MONTH('Реестр СИ'!J94)))&gt;=0,MOD(((Год*12+2)-(YEAR('Реестр СИ'!J94)*12+MONTH('Реестр СИ'!J94))),MAX(1,'Реестр СИ'!H94))=0),DAY('Реестр СИ'!J94),""))</f>
        <v/>
      </c>
      <c r="H94" s="28">
        <f>IF(OR('Реестр СИ'!J94="",'Реестр СИ'!G94="Выведено из эксплуатации"),"",IF(AND(((Год*12+3)-(YEAR('Реестр СИ'!J94)*12+MONTH('Реестр СИ'!J94)))&gt;=0,MOD(((Год*12+3)-(YEAR('Реестр СИ'!J94)*12+MONTH('Реестр СИ'!J94))),MAX(1,'Реестр СИ'!H94))=0),DAY('Реестр СИ'!J94),""))</f>
        <v/>
      </c>
      <c r="I94" s="28">
        <f>IF(OR('Реестр СИ'!J94="",'Реестр СИ'!G94="Выведено из эксплуатации"),"",IF(AND(((Год*12+4)-(YEAR('Реестр СИ'!J94)*12+MONTH('Реестр СИ'!J94)))&gt;=0,MOD(((Год*12+4)-(YEAR('Реестр СИ'!J94)*12+MONTH('Реестр СИ'!J94))),MAX(1,'Реестр СИ'!H94))=0),DAY('Реестр СИ'!J94),""))</f>
        <v/>
      </c>
      <c r="J94" s="28">
        <f>IF(OR('Реестр СИ'!J94="",'Реестр СИ'!G94="Выведено из эксплуатации"),"",IF(AND(((Год*12+5)-(YEAR('Реестр СИ'!J94)*12+MONTH('Реестр СИ'!J94)))&gt;=0,MOD(((Год*12+5)-(YEAR('Реестр СИ'!J94)*12+MONTH('Реестр СИ'!J94))),MAX(1,'Реестр СИ'!H94))=0),DAY('Реестр СИ'!J94),""))</f>
        <v/>
      </c>
      <c r="K94" s="28">
        <f>IF(OR('Реестр СИ'!J94="",'Реестр СИ'!G94="Выведено из эксплуатации"),"",IF(AND(((Год*12+6)-(YEAR('Реестр СИ'!J94)*12+MONTH('Реестр СИ'!J94)))&gt;=0,MOD(((Год*12+6)-(YEAR('Реестр СИ'!J94)*12+MONTH('Реестр СИ'!J94))),MAX(1,'Реестр СИ'!H94))=0),DAY('Реестр СИ'!J94),""))</f>
        <v/>
      </c>
      <c r="L94" s="28">
        <f>IF(OR('Реестр СИ'!J94="",'Реестр СИ'!G94="Выведено из эксплуатации"),"",IF(AND(((Год*12+7)-(YEAR('Реестр СИ'!J94)*12+MONTH('Реестр СИ'!J94)))&gt;=0,MOD(((Год*12+7)-(YEAR('Реестр СИ'!J94)*12+MONTH('Реестр СИ'!J94))),MAX(1,'Реестр СИ'!H94))=0),DAY('Реестр СИ'!J94),""))</f>
        <v/>
      </c>
      <c r="M94" s="28">
        <f>IF(OR('Реестр СИ'!J94="",'Реестр СИ'!G94="Выведено из эксплуатации"),"",IF(AND(((Год*12+8)-(YEAR('Реестр СИ'!J94)*12+MONTH('Реестр СИ'!J94)))&gt;=0,MOD(((Год*12+8)-(YEAR('Реестр СИ'!J94)*12+MONTH('Реестр СИ'!J94))),MAX(1,'Реестр СИ'!H94))=0),DAY('Реестр СИ'!J94),""))</f>
        <v/>
      </c>
      <c r="N94" s="28">
        <f>IF(OR('Реестр СИ'!J94="",'Реестр СИ'!G94="Выведено из эксплуатации"),"",IF(AND(((Год*12+9)-(YEAR('Реестр СИ'!J94)*12+MONTH('Реестр СИ'!J94)))&gt;=0,MOD(((Год*12+9)-(YEAR('Реестр СИ'!J94)*12+MONTH('Реестр СИ'!J94))),MAX(1,'Реестр СИ'!H94))=0),DAY('Реестр СИ'!J94),""))</f>
        <v/>
      </c>
      <c r="O94" s="28">
        <f>IF(OR('Реестр СИ'!J94="",'Реестр СИ'!G94="Выведено из эксплуатации"),"",IF(AND(((Год*12+10)-(YEAR('Реестр СИ'!J94)*12+MONTH('Реестр СИ'!J94)))&gt;=0,MOD(((Год*12+10)-(YEAR('Реестр СИ'!J94)*12+MONTH('Реестр СИ'!J94))),MAX(1,'Реестр СИ'!H94))=0),DAY('Реестр СИ'!J94),""))</f>
        <v/>
      </c>
      <c r="P94" s="28">
        <f>IF(OR('Реестр СИ'!J94="",'Реестр СИ'!G94="Выведено из эксплуатации"),"",IF(AND(((Год*12+11)-(YEAR('Реестр СИ'!J94)*12+MONTH('Реестр СИ'!J94)))&gt;=0,MOD(((Год*12+11)-(YEAR('Реестр СИ'!J94)*12+MONTH('Реестр СИ'!J94))),MAX(1,'Реестр СИ'!H94))=0),DAY('Реестр СИ'!J94),""))</f>
        <v/>
      </c>
      <c r="Q94" s="28">
        <f>IF(OR('Реестр СИ'!J94="",'Реестр СИ'!G94="Выведено из эксплуатации"),"",IF(AND(((Год*12+12)-(YEAR('Реестр СИ'!J94)*12+MONTH('Реестр СИ'!J94)))&gt;=0,MOD(((Год*12+12)-(YEAR('Реестр СИ'!J94)*12+MONTH('Реестр СИ'!J94))),MAX(1,'Реестр СИ'!H94))=0),DAY('Реестр СИ'!J94),""))</f>
        <v/>
      </c>
      <c r="R94" s="29">
        <f>IF('Реестр СИ'!B94="","",COUNT(F94:Q94)*N('Реестр СИ'!N94))</f>
        <v/>
      </c>
    </row>
    <row r="95">
      <c r="A95" s="26">
        <f>IF('Реестр СИ'!B95="","",'Реестр СИ'!A95)</f>
        <v/>
      </c>
      <c r="B95" s="27">
        <f>IF('Реестр СИ'!B95="","",'Реестр СИ'!B95)</f>
        <v/>
      </c>
      <c r="C95" s="26">
        <f>IF('Реестр СИ'!B95="","",'Реестр СИ'!C95)</f>
        <v/>
      </c>
      <c r="D95" s="26">
        <f>IF('Реестр СИ'!B95="","",'Реестр СИ'!E95)</f>
        <v/>
      </c>
      <c r="E95" s="26">
        <f>IF('Реестр СИ'!B95="","",'Реестр СИ'!H95)</f>
        <v/>
      </c>
      <c r="F95" s="28">
        <f>IF(OR('Реестр СИ'!J95="",'Реестр СИ'!G95="Выведено из эксплуатации"),"",IF(AND(((Год*12+1)-(YEAR('Реестр СИ'!J95)*12+MONTH('Реестр СИ'!J95)))&gt;=0,MOD(((Год*12+1)-(YEAR('Реестр СИ'!J95)*12+MONTH('Реестр СИ'!J95))),MAX(1,'Реестр СИ'!H95))=0),DAY('Реестр СИ'!J95),""))</f>
        <v/>
      </c>
      <c r="G95" s="28">
        <f>IF(OR('Реестр СИ'!J95="",'Реестр СИ'!G95="Выведено из эксплуатации"),"",IF(AND(((Год*12+2)-(YEAR('Реестр СИ'!J95)*12+MONTH('Реестр СИ'!J95)))&gt;=0,MOD(((Год*12+2)-(YEAR('Реестр СИ'!J95)*12+MONTH('Реестр СИ'!J95))),MAX(1,'Реестр СИ'!H95))=0),DAY('Реестр СИ'!J95),""))</f>
        <v/>
      </c>
      <c r="H95" s="28">
        <f>IF(OR('Реестр СИ'!J95="",'Реестр СИ'!G95="Выведено из эксплуатации"),"",IF(AND(((Год*12+3)-(YEAR('Реестр СИ'!J95)*12+MONTH('Реестр СИ'!J95)))&gt;=0,MOD(((Год*12+3)-(YEAR('Реестр СИ'!J95)*12+MONTH('Реестр СИ'!J95))),MAX(1,'Реестр СИ'!H95))=0),DAY('Реестр СИ'!J95),""))</f>
        <v/>
      </c>
      <c r="I95" s="28">
        <f>IF(OR('Реестр СИ'!J95="",'Реестр СИ'!G95="Выведено из эксплуатации"),"",IF(AND(((Год*12+4)-(YEAR('Реестр СИ'!J95)*12+MONTH('Реестр СИ'!J95)))&gt;=0,MOD(((Год*12+4)-(YEAR('Реестр СИ'!J95)*12+MONTH('Реестр СИ'!J95))),MAX(1,'Реестр СИ'!H95))=0),DAY('Реестр СИ'!J95),""))</f>
        <v/>
      </c>
      <c r="J95" s="28">
        <f>IF(OR('Реестр СИ'!J95="",'Реестр СИ'!G95="Выведено из эксплуатации"),"",IF(AND(((Год*12+5)-(YEAR('Реестр СИ'!J95)*12+MONTH('Реестр СИ'!J95)))&gt;=0,MOD(((Год*12+5)-(YEAR('Реестр СИ'!J95)*12+MONTH('Реестр СИ'!J95))),MAX(1,'Реестр СИ'!H95))=0),DAY('Реестр СИ'!J95),""))</f>
        <v/>
      </c>
      <c r="K95" s="28">
        <f>IF(OR('Реестр СИ'!J95="",'Реестр СИ'!G95="Выведено из эксплуатации"),"",IF(AND(((Год*12+6)-(YEAR('Реестр СИ'!J95)*12+MONTH('Реестр СИ'!J95)))&gt;=0,MOD(((Год*12+6)-(YEAR('Реестр СИ'!J95)*12+MONTH('Реестр СИ'!J95))),MAX(1,'Реестр СИ'!H95))=0),DAY('Реестр СИ'!J95),""))</f>
        <v/>
      </c>
      <c r="L95" s="28">
        <f>IF(OR('Реестр СИ'!J95="",'Реестр СИ'!G95="Выведено из эксплуатации"),"",IF(AND(((Год*12+7)-(YEAR('Реестр СИ'!J95)*12+MONTH('Реестр СИ'!J95)))&gt;=0,MOD(((Год*12+7)-(YEAR('Реестр СИ'!J95)*12+MONTH('Реестр СИ'!J95))),MAX(1,'Реестр СИ'!H95))=0),DAY('Реестр СИ'!J95),""))</f>
        <v/>
      </c>
      <c r="M95" s="28">
        <f>IF(OR('Реестр СИ'!J95="",'Реестр СИ'!G95="Выведено из эксплуатации"),"",IF(AND(((Год*12+8)-(YEAR('Реестр СИ'!J95)*12+MONTH('Реестр СИ'!J95)))&gt;=0,MOD(((Год*12+8)-(YEAR('Реестр СИ'!J95)*12+MONTH('Реестр СИ'!J95))),MAX(1,'Реестр СИ'!H95))=0),DAY('Реестр СИ'!J95),""))</f>
        <v/>
      </c>
      <c r="N95" s="28">
        <f>IF(OR('Реестр СИ'!J95="",'Реестр СИ'!G95="Выведено из эксплуатации"),"",IF(AND(((Год*12+9)-(YEAR('Реестр СИ'!J95)*12+MONTH('Реестр СИ'!J95)))&gt;=0,MOD(((Год*12+9)-(YEAR('Реестр СИ'!J95)*12+MONTH('Реестр СИ'!J95))),MAX(1,'Реестр СИ'!H95))=0),DAY('Реестр СИ'!J95),""))</f>
        <v/>
      </c>
      <c r="O95" s="28">
        <f>IF(OR('Реестр СИ'!J95="",'Реестр СИ'!G95="Выведено из эксплуатации"),"",IF(AND(((Год*12+10)-(YEAR('Реестр СИ'!J95)*12+MONTH('Реестр СИ'!J95)))&gt;=0,MOD(((Год*12+10)-(YEAR('Реестр СИ'!J95)*12+MONTH('Реестр СИ'!J95))),MAX(1,'Реестр СИ'!H95))=0),DAY('Реестр СИ'!J95),""))</f>
        <v/>
      </c>
      <c r="P95" s="28">
        <f>IF(OR('Реестр СИ'!J95="",'Реестр СИ'!G95="Выведено из эксплуатации"),"",IF(AND(((Год*12+11)-(YEAR('Реестр СИ'!J95)*12+MONTH('Реестр СИ'!J95)))&gt;=0,MOD(((Год*12+11)-(YEAR('Реестр СИ'!J95)*12+MONTH('Реестр СИ'!J95))),MAX(1,'Реестр СИ'!H95))=0),DAY('Реестр СИ'!J95),""))</f>
        <v/>
      </c>
      <c r="Q95" s="28">
        <f>IF(OR('Реестр СИ'!J95="",'Реестр СИ'!G95="Выведено из эксплуатации"),"",IF(AND(((Год*12+12)-(YEAR('Реестр СИ'!J95)*12+MONTH('Реестр СИ'!J95)))&gt;=0,MOD(((Год*12+12)-(YEAR('Реестр СИ'!J95)*12+MONTH('Реестр СИ'!J95))),MAX(1,'Реестр СИ'!H95))=0),DAY('Реестр СИ'!J95),""))</f>
        <v/>
      </c>
      <c r="R95" s="29">
        <f>IF('Реестр СИ'!B95="","",COUNT(F95:Q95)*N('Реестр СИ'!N95))</f>
        <v/>
      </c>
    </row>
    <row r="96">
      <c r="A96" s="26">
        <f>IF('Реестр СИ'!B96="","",'Реестр СИ'!A96)</f>
        <v/>
      </c>
      <c r="B96" s="27">
        <f>IF('Реестр СИ'!B96="","",'Реестр СИ'!B96)</f>
        <v/>
      </c>
      <c r="C96" s="26">
        <f>IF('Реестр СИ'!B96="","",'Реестр СИ'!C96)</f>
        <v/>
      </c>
      <c r="D96" s="26">
        <f>IF('Реестр СИ'!B96="","",'Реестр СИ'!E96)</f>
        <v/>
      </c>
      <c r="E96" s="26">
        <f>IF('Реестр СИ'!B96="","",'Реестр СИ'!H96)</f>
        <v/>
      </c>
      <c r="F96" s="28">
        <f>IF(OR('Реестр СИ'!J96="",'Реестр СИ'!G96="Выведено из эксплуатации"),"",IF(AND(((Год*12+1)-(YEAR('Реестр СИ'!J96)*12+MONTH('Реестр СИ'!J96)))&gt;=0,MOD(((Год*12+1)-(YEAR('Реестр СИ'!J96)*12+MONTH('Реестр СИ'!J96))),MAX(1,'Реестр СИ'!H96))=0),DAY('Реестр СИ'!J96),""))</f>
        <v/>
      </c>
      <c r="G96" s="28">
        <f>IF(OR('Реестр СИ'!J96="",'Реестр СИ'!G96="Выведено из эксплуатации"),"",IF(AND(((Год*12+2)-(YEAR('Реестр СИ'!J96)*12+MONTH('Реестр СИ'!J96)))&gt;=0,MOD(((Год*12+2)-(YEAR('Реестр СИ'!J96)*12+MONTH('Реестр СИ'!J96))),MAX(1,'Реестр СИ'!H96))=0),DAY('Реестр СИ'!J96),""))</f>
        <v/>
      </c>
      <c r="H96" s="28">
        <f>IF(OR('Реестр СИ'!J96="",'Реестр СИ'!G96="Выведено из эксплуатации"),"",IF(AND(((Год*12+3)-(YEAR('Реестр СИ'!J96)*12+MONTH('Реестр СИ'!J96)))&gt;=0,MOD(((Год*12+3)-(YEAR('Реестр СИ'!J96)*12+MONTH('Реестр СИ'!J96))),MAX(1,'Реестр СИ'!H96))=0),DAY('Реестр СИ'!J96),""))</f>
        <v/>
      </c>
      <c r="I96" s="28">
        <f>IF(OR('Реестр СИ'!J96="",'Реестр СИ'!G96="Выведено из эксплуатации"),"",IF(AND(((Год*12+4)-(YEAR('Реестр СИ'!J96)*12+MONTH('Реестр СИ'!J96)))&gt;=0,MOD(((Год*12+4)-(YEAR('Реестр СИ'!J96)*12+MONTH('Реестр СИ'!J96))),MAX(1,'Реестр СИ'!H96))=0),DAY('Реестр СИ'!J96),""))</f>
        <v/>
      </c>
      <c r="J96" s="28">
        <f>IF(OR('Реестр СИ'!J96="",'Реестр СИ'!G96="Выведено из эксплуатации"),"",IF(AND(((Год*12+5)-(YEAR('Реестр СИ'!J96)*12+MONTH('Реестр СИ'!J96)))&gt;=0,MOD(((Год*12+5)-(YEAR('Реестр СИ'!J96)*12+MONTH('Реестр СИ'!J96))),MAX(1,'Реестр СИ'!H96))=0),DAY('Реестр СИ'!J96),""))</f>
        <v/>
      </c>
      <c r="K96" s="28">
        <f>IF(OR('Реестр СИ'!J96="",'Реестр СИ'!G96="Выведено из эксплуатации"),"",IF(AND(((Год*12+6)-(YEAR('Реестр СИ'!J96)*12+MONTH('Реестр СИ'!J96)))&gt;=0,MOD(((Год*12+6)-(YEAR('Реестр СИ'!J96)*12+MONTH('Реестр СИ'!J96))),MAX(1,'Реестр СИ'!H96))=0),DAY('Реестр СИ'!J96),""))</f>
        <v/>
      </c>
      <c r="L96" s="28">
        <f>IF(OR('Реестр СИ'!J96="",'Реестр СИ'!G96="Выведено из эксплуатации"),"",IF(AND(((Год*12+7)-(YEAR('Реестр СИ'!J96)*12+MONTH('Реестр СИ'!J96)))&gt;=0,MOD(((Год*12+7)-(YEAR('Реестр СИ'!J96)*12+MONTH('Реестр СИ'!J96))),MAX(1,'Реестр СИ'!H96))=0),DAY('Реестр СИ'!J96),""))</f>
        <v/>
      </c>
      <c r="M96" s="28">
        <f>IF(OR('Реестр СИ'!J96="",'Реестр СИ'!G96="Выведено из эксплуатации"),"",IF(AND(((Год*12+8)-(YEAR('Реестр СИ'!J96)*12+MONTH('Реестр СИ'!J96)))&gt;=0,MOD(((Год*12+8)-(YEAR('Реестр СИ'!J96)*12+MONTH('Реестр СИ'!J96))),MAX(1,'Реестр СИ'!H96))=0),DAY('Реестр СИ'!J96),""))</f>
        <v/>
      </c>
      <c r="N96" s="28">
        <f>IF(OR('Реестр СИ'!J96="",'Реестр СИ'!G96="Выведено из эксплуатации"),"",IF(AND(((Год*12+9)-(YEAR('Реестр СИ'!J96)*12+MONTH('Реестр СИ'!J96)))&gt;=0,MOD(((Год*12+9)-(YEAR('Реестр СИ'!J96)*12+MONTH('Реестр СИ'!J96))),MAX(1,'Реестр СИ'!H96))=0),DAY('Реестр СИ'!J96),""))</f>
        <v/>
      </c>
      <c r="O96" s="28">
        <f>IF(OR('Реестр СИ'!J96="",'Реестр СИ'!G96="Выведено из эксплуатации"),"",IF(AND(((Год*12+10)-(YEAR('Реестр СИ'!J96)*12+MONTH('Реестр СИ'!J96)))&gt;=0,MOD(((Год*12+10)-(YEAR('Реестр СИ'!J96)*12+MONTH('Реестр СИ'!J96))),MAX(1,'Реестр СИ'!H96))=0),DAY('Реестр СИ'!J96),""))</f>
        <v/>
      </c>
      <c r="P96" s="28">
        <f>IF(OR('Реестр СИ'!J96="",'Реестр СИ'!G96="Выведено из эксплуатации"),"",IF(AND(((Год*12+11)-(YEAR('Реестр СИ'!J96)*12+MONTH('Реестр СИ'!J96)))&gt;=0,MOD(((Год*12+11)-(YEAR('Реестр СИ'!J96)*12+MONTH('Реестр СИ'!J96))),MAX(1,'Реестр СИ'!H96))=0),DAY('Реестр СИ'!J96),""))</f>
        <v/>
      </c>
      <c r="Q96" s="28">
        <f>IF(OR('Реестр СИ'!J96="",'Реестр СИ'!G96="Выведено из эксплуатации"),"",IF(AND(((Год*12+12)-(YEAR('Реестр СИ'!J96)*12+MONTH('Реестр СИ'!J96)))&gt;=0,MOD(((Год*12+12)-(YEAR('Реестр СИ'!J96)*12+MONTH('Реестр СИ'!J96))),MAX(1,'Реестр СИ'!H96))=0),DAY('Реестр СИ'!J96),""))</f>
        <v/>
      </c>
      <c r="R96" s="29">
        <f>IF('Реестр СИ'!B96="","",COUNT(F96:Q96)*N('Реестр СИ'!N96))</f>
        <v/>
      </c>
    </row>
    <row r="97">
      <c r="A97" s="26">
        <f>IF('Реестр СИ'!B97="","",'Реестр СИ'!A97)</f>
        <v/>
      </c>
      <c r="B97" s="27">
        <f>IF('Реестр СИ'!B97="","",'Реестр СИ'!B97)</f>
        <v/>
      </c>
      <c r="C97" s="26">
        <f>IF('Реестр СИ'!B97="","",'Реестр СИ'!C97)</f>
        <v/>
      </c>
      <c r="D97" s="26">
        <f>IF('Реестр СИ'!B97="","",'Реестр СИ'!E97)</f>
        <v/>
      </c>
      <c r="E97" s="26">
        <f>IF('Реестр СИ'!B97="","",'Реестр СИ'!H97)</f>
        <v/>
      </c>
      <c r="F97" s="28">
        <f>IF(OR('Реестр СИ'!J97="",'Реестр СИ'!G97="Выведено из эксплуатации"),"",IF(AND(((Год*12+1)-(YEAR('Реестр СИ'!J97)*12+MONTH('Реестр СИ'!J97)))&gt;=0,MOD(((Год*12+1)-(YEAR('Реестр СИ'!J97)*12+MONTH('Реестр СИ'!J97))),MAX(1,'Реестр СИ'!H97))=0),DAY('Реестр СИ'!J97),""))</f>
        <v/>
      </c>
      <c r="G97" s="28">
        <f>IF(OR('Реестр СИ'!J97="",'Реестр СИ'!G97="Выведено из эксплуатации"),"",IF(AND(((Год*12+2)-(YEAR('Реестр СИ'!J97)*12+MONTH('Реестр СИ'!J97)))&gt;=0,MOD(((Год*12+2)-(YEAR('Реестр СИ'!J97)*12+MONTH('Реестр СИ'!J97))),MAX(1,'Реестр СИ'!H97))=0),DAY('Реестр СИ'!J97),""))</f>
        <v/>
      </c>
      <c r="H97" s="28">
        <f>IF(OR('Реестр СИ'!J97="",'Реестр СИ'!G97="Выведено из эксплуатации"),"",IF(AND(((Год*12+3)-(YEAR('Реестр СИ'!J97)*12+MONTH('Реестр СИ'!J97)))&gt;=0,MOD(((Год*12+3)-(YEAR('Реестр СИ'!J97)*12+MONTH('Реестр СИ'!J97))),MAX(1,'Реестр СИ'!H97))=0),DAY('Реестр СИ'!J97),""))</f>
        <v/>
      </c>
      <c r="I97" s="28">
        <f>IF(OR('Реестр СИ'!J97="",'Реестр СИ'!G97="Выведено из эксплуатации"),"",IF(AND(((Год*12+4)-(YEAR('Реестр СИ'!J97)*12+MONTH('Реестр СИ'!J97)))&gt;=0,MOD(((Год*12+4)-(YEAR('Реестр СИ'!J97)*12+MONTH('Реестр СИ'!J97))),MAX(1,'Реестр СИ'!H97))=0),DAY('Реестр СИ'!J97),""))</f>
        <v/>
      </c>
      <c r="J97" s="28">
        <f>IF(OR('Реестр СИ'!J97="",'Реестр СИ'!G97="Выведено из эксплуатации"),"",IF(AND(((Год*12+5)-(YEAR('Реестр СИ'!J97)*12+MONTH('Реестр СИ'!J97)))&gt;=0,MOD(((Год*12+5)-(YEAR('Реестр СИ'!J97)*12+MONTH('Реестр СИ'!J97))),MAX(1,'Реестр СИ'!H97))=0),DAY('Реестр СИ'!J97),""))</f>
        <v/>
      </c>
      <c r="K97" s="28">
        <f>IF(OR('Реестр СИ'!J97="",'Реестр СИ'!G97="Выведено из эксплуатации"),"",IF(AND(((Год*12+6)-(YEAR('Реестр СИ'!J97)*12+MONTH('Реестр СИ'!J97)))&gt;=0,MOD(((Год*12+6)-(YEAR('Реестр СИ'!J97)*12+MONTH('Реестр СИ'!J97))),MAX(1,'Реестр СИ'!H97))=0),DAY('Реестр СИ'!J97),""))</f>
        <v/>
      </c>
      <c r="L97" s="28">
        <f>IF(OR('Реестр СИ'!J97="",'Реестр СИ'!G97="Выведено из эксплуатации"),"",IF(AND(((Год*12+7)-(YEAR('Реестр СИ'!J97)*12+MONTH('Реестр СИ'!J97)))&gt;=0,MOD(((Год*12+7)-(YEAR('Реестр СИ'!J97)*12+MONTH('Реестр СИ'!J97))),MAX(1,'Реестр СИ'!H97))=0),DAY('Реестр СИ'!J97),""))</f>
        <v/>
      </c>
      <c r="M97" s="28">
        <f>IF(OR('Реестр СИ'!J97="",'Реестр СИ'!G97="Выведено из эксплуатации"),"",IF(AND(((Год*12+8)-(YEAR('Реестр СИ'!J97)*12+MONTH('Реестр СИ'!J97)))&gt;=0,MOD(((Год*12+8)-(YEAR('Реестр СИ'!J97)*12+MONTH('Реестр СИ'!J97))),MAX(1,'Реестр СИ'!H97))=0),DAY('Реестр СИ'!J97),""))</f>
        <v/>
      </c>
      <c r="N97" s="28">
        <f>IF(OR('Реестр СИ'!J97="",'Реестр СИ'!G97="Выведено из эксплуатации"),"",IF(AND(((Год*12+9)-(YEAR('Реестр СИ'!J97)*12+MONTH('Реестр СИ'!J97)))&gt;=0,MOD(((Год*12+9)-(YEAR('Реестр СИ'!J97)*12+MONTH('Реестр СИ'!J97))),MAX(1,'Реестр СИ'!H97))=0),DAY('Реестр СИ'!J97),""))</f>
        <v/>
      </c>
      <c r="O97" s="28">
        <f>IF(OR('Реестр СИ'!J97="",'Реестр СИ'!G97="Выведено из эксплуатации"),"",IF(AND(((Год*12+10)-(YEAR('Реестр СИ'!J97)*12+MONTH('Реестр СИ'!J97)))&gt;=0,MOD(((Год*12+10)-(YEAR('Реестр СИ'!J97)*12+MONTH('Реестр СИ'!J97))),MAX(1,'Реестр СИ'!H97))=0),DAY('Реестр СИ'!J97),""))</f>
        <v/>
      </c>
      <c r="P97" s="28">
        <f>IF(OR('Реестр СИ'!J97="",'Реестр СИ'!G97="Выведено из эксплуатации"),"",IF(AND(((Год*12+11)-(YEAR('Реестр СИ'!J97)*12+MONTH('Реестр СИ'!J97)))&gt;=0,MOD(((Год*12+11)-(YEAR('Реестр СИ'!J97)*12+MONTH('Реестр СИ'!J97))),MAX(1,'Реестр СИ'!H97))=0),DAY('Реестр СИ'!J97),""))</f>
        <v/>
      </c>
      <c r="Q97" s="28">
        <f>IF(OR('Реестр СИ'!J97="",'Реестр СИ'!G97="Выведено из эксплуатации"),"",IF(AND(((Год*12+12)-(YEAR('Реестр СИ'!J97)*12+MONTH('Реестр СИ'!J97)))&gt;=0,MOD(((Год*12+12)-(YEAR('Реестр СИ'!J97)*12+MONTH('Реестр СИ'!J97))),MAX(1,'Реестр СИ'!H97))=0),DAY('Реестр СИ'!J97),""))</f>
        <v/>
      </c>
      <c r="R97" s="29">
        <f>IF('Реестр СИ'!B97="","",COUNT(F97:Q97)*N('Реестр СИ'!N97))</f>
        <v/>
      </c>
    </row>
    <row r="98">
      <c r="A98" s="26">
        <f>IF('Реестр СИ'!B98="","",'Реестр СИ'!A98)</f>
        <v/>
      </c>
      <c r="B98" s="27">
        <f>IF('Реестр СИ'!B98="","",'Реестр СИ'!B98)</f>
        <v/>
      </c>
      <c r="C98" s="26">
        <f>IF('Реестр СИ'!B98="","",'Реестр СИ'!C98)</f>
        <v/>
      </c>
      <c r="D98" s="26">
        <f>IF('Реестр СИ'!B98="","",'Реестр СИ'!E98)</f>
        <v/>
      </c>
      <c r="E98" s="26">
        <f>IF('Реестр СИ'!B98="","",'Реестр СИ'!H98)</f>
        <v/>
      </c>
      <c r="F98" s="28">
        <f>IF(OR('Реестр СИ'!J98="",'Реестр СИ'!G98="Выведено из эксплуатации"),"",IF(AND(((Год*12+1)-(YEAR('Реестр СИ'!J98)*12+MONTH('Реестр СИ'!J98)))&gt;=0,MOD(((Год*12+1)-(YEAR('Реестр СИ'!J98)*12+MONTH('Реестр СИ'!J98))),MAX(1,'Реестр СИ'!H98))=0),DAY('Реестр СИ'!J98),""))</f>
        <v/>
      </c>
      <c r="G98" s="28">
        <f>IF(OR('Реестр СИ'!J98="",'Реестр СИ'!G98="Выведено из эксплуатации"),"",IF(AND(((Год*12+2)-(YEAR('Реестр СИ'!J98)*12+MONTH('Реестр СИ'!J98)))&gt;=0,MOD(((Год*12+2)-(YEAR('Реестр СИ'!J98)*12+MONTH('Реестр СИ'!J98))),MAX(1,'Реестр СИ'!H98))=0),DAY('Реестр СИ'!J98),""))</f>
        <v/>
      </c>
      <c r="H98" s="28">
        <f>IF(OR('Реестр СИ'!J98="",'Реестр СИ'!G98="Выведено из эксплуатации"),"",IF(AND(((Год*12+3)-(YEAR('Реестр СИ'!J98)*12+MONTH('Реестр СИ'!J98)))&gt;=0,MOD(((Год*12+3)-(YEAR('Реестр СИ'!J98)*12+MONTH('Реестр СИ'!J98))),MAX(1,'Реестр СИ'!H98))=0),DAY('Реестр СИ'!J98),""))</f>
        <v/>
      </c>
      <c r="I98" s="28">
        <f>IF(OR('Реестр СИ'!J98="",'Реестр СИ'!G98="Выведено из эксплуатации"),"",IF(AND(((Год*12+4)-(YEAR('Реестр СИ'!J98)*12+MONTH('Реестр СИ'!J98)))&gt;=0,MOD(((Год*12+4)-(YEAR('Реестр СИ'!J98)*12+MONTH('Реестр СИ'!J98))),MAX(1,'Реестр СИ'!H98))=0),DAY('Реестр СИ'!J98),""))</f>
        <v/>
      </c>
      <c r="J98" s="28">
        <f>IF(OR('Реестр СИ'!J98="",'Реестр СИ'!G98="Выведено из эксплуатации"),"",IF(AND(((Год*12+5)-(YEAR('Реестр СИ'!J98)*12+MONTH('Реестр СИ'!J98)))&gt;=0,MOD(((Год*12+5)-(YEAR('Реестр СИ'!J98)*12+MONTH('Реестр СИ'!J98))),MAX(1,'Реестр СИ'!H98))=0),DAY('Реестр СИ'!J98),""))</f>
        <v/>
      </c>
      <c r="K98" s="28">
        <f>IF(OR('Реестр СИ'!J98="",'Реестр СИ'!G98="Выведено из эксплуатации"),"",IF(AND(((Год*12+6)-(YEAR('Реестр СИ'!J98)*12+MONTH('Реестр СИ'!J98)))&gt;=0,MOD(((Год*12+6)-(YEAR('Реестр СИ'!J98)*12+MONTH('Реестр СИ'!J98))),MAX(1,'Реестр СИ'!H98))=0),DAY('Реестр СИ'!J98),""))</f>
        <v/>
      </c>
      <c r="L98" s="28">
        <f>IF(OR('Реестр СИ'!J98="",'Реестр СИ'!G98="Выведено из эксплуатации"),"",IF(AND(((Год*12+7)-(YEAR('Реестр СИ'!J98)*12+MONTH('Реестр СИ'!J98)))&gt;=0,MOD(((Год*12+7)-(YEAR('Реестр СИ'!J98)*12+MONTH('Реестр СИ'!J98))),MAX(1,'Реестр СИ'!H98))=0),DAY('Реестр СИ'!J98),""))</f>
        <v/>
      </c>
      <c r="M98" s="28">
        <f>IF(OR('Реестр СИ'!J98="",'Реестр СИ'!G98="Выведено из эксплуатации"),"",IF(AND(((Год*12+8)-(YEAR('Реестр СИ'!J98)*12+MONTH('Реестр СИ'!J98)))&gt;=0,MOD(((Год*12+8)-(YEAR('Реестр СИ'!J98)*12+MONTH('Реестр СИ'!J98))),MAX(1,'Реестр СИ'!H98))=0),DAY('Реестр СИ'!J98),""))</f>
        <v/>
      </c>
      <c r="N98" s="28">
        <f>IF(OR('Реестр СИ'!J98="",'Реестр СИ'!G98="Выведено из эксплуатации"),"",IF(AND(((Год*12+9)-(YEAR('Реестр СИ'!J98)*12+MONTH('Реестр СИ'!J98)))&gt;=0,MOD(((Год*12+9)-(YEAR('Реестр СИ'!J98)*12+MONTH('Реестр СИ'!J98))),MAX(1,'Реестр СИ'!H98))=0),DAY('Реестр СИ'!J98),""))</f>
        <v/>
      </c>
      <c r="O98" s="28">
        <f>IF(OR('Реестр СИ'!J98="",'Реестр СИ'!G98="Выведено из эксплуатации"),"",IF(AND(((Год*12+10)-(YEAR('Реестр СИ'!J98)*12+MONTH('Реестр СИ'!J98)))&gt;=0,MOD(((Год*12+10)-(YEAR('Реестр СИ'!J98)*12+MONTH('Реестр СИ'!J98))),MAX(1,'Реестр СИ'!H98))=0),DAY('Реестр СИ'!J98),""))</f>
        <v/>
      </c>
      <c r="P98" s="28">
        <f>IF(OR('Реестр СИ'!J98="",'Реестр СИ'!G98="Выведено из эксплуатации"),"",IF(AND(((Год*12+11)-(YEAR('Реестр СИ'!J98)*12+MONTH('Реестр СИ'!J98)))&gt;=0,MOD(((Год*12+11)-(YEAR('Реестр СИ'!J98)*12+MONTH('Реестр СИ'!J98))),MAX(1,'Реестр СИ'!H98))=0),DAY('Реестр СИ'!J98),""))</f>
        <v/>
      </c>
      <c r="Q98" s="28">
        <f>IF(OR('Реестр СИ'!J98="",'Реестр СИ'!G98="Выведено из эксплуатации"),"",IF(AND(((Год*12+12)-(YEAR('Реестр СИ'!J98)*12+MONTH('Реестр СИ'!J98)))&gt;=0,MOD(((Год*12+12)-(YEAR('Реестр СИ'!J98)*12+MONTH('Реестр СИ'!J98))),MAX(1,'Реестр СИ'!H98))=0),DAY('Реестр СИ'!J98),""))</f>
        <v/>
      </c>
      <c r="R98" s="29">
        <f>IF('Реестр СИ'!B98="","",COUNT(F98:Q98)*N('Реестр СИ'!N98))</f>
        <v/>
      </c>
    </row>
    <row r="99">
      <c r="A99" s="26">
        <f>IF('Реестр СИ'!B99="","",'Реестр СИ'!A99)</f>
        <v/>
      </c>
      <c r="B99" s="27">
        <f>IF('Реестр СИ'!B99="","",'Реестр СИ'!B99)</f>
        <v/>
      </c>
      <c r="C99" s="26">
        <f>IF('Реестр СИ'!B99="","",'Реестр СИ'!C99)</f>
        <v/>
      </c>
      <c r="D99" s="26">
        <f>IF('Реестр СИ'!B99="","",'Реестр СИ'!E99)</f>
        <v/>
      </c>
      <c r="E99" s="26">
        <f>IF('Реестр СИ'!B99="","",'Реестр СИ'!H99)</f>
        <v/>
      </c>
      <c r="F99" s="28">
        <f>IF(OR('Реестр СИ'!J99="",'Реестр СИ'!G99="Выведено из эксплуатации"),"",IF(AND(((Год*12+1)-(YEAR('Реестр СИ'!J99)*12+MONTH('Реестр СИ'!J99)))&gt;=0,MOD(((Год*12+1)-(YEAR('Реестр СИ'!J99)*12+MONTH('Реестр СИ'!J99))),MAX(1,'Реестр СИ'!H99))=0),DAY('Реестр СИ'!J99),""))</f>
        <v/>
      </c>
      <c r="G99" s="28">
        <f>IF(OR('Реестр СИ'!J99="",'Реестр СИ'!G99="Выведено из эксплуатации"),"",IF(AND(((Год*12+2)-(YEAR('Реестр СИ'!J99)*12+MONTH('Реестр СИ'!J99)))&gt;=0,MOD(((Год*12+2)-(YEAR('Реестр СИ'!J99)*12+MONTH('Реестр СИ'!J99))),MAX(1,'Реестр СИ'!H99))=0),DAY('Реестр СИ'!J99),""))</f>
        <v/>
      </c>
      <c r="H99" s="28">
        <f>IF(OR('Реестр СИ'!J99="",'Реестр СИ'!G99="Выведено из эксплуатации"),"",IF(AND(((Год*12+3)-(YEAR('Реестр СИ'!J99)*12+MONTH('Реестр СИ'!J99)))&gt;=0,MOD(((Год*12+3)-(YEAR('Реестр СИ'!J99)*12+MONTH('Реестр СИ'!J99))),MAX(1,'Реестр СИ'!H99))=0),DAY('Реестр СИ'!J99),""))</f>
        <v/>
      </c>
      <c r="I99" s="28">
        <f>IF(OR('Реестр СИ'!J99="",'Реестр СИ'!G99="Выведено из эксплуатации"),"",IF(AND(((Год*12+4)-(YEAR('Реестр СИ'!J99)*12+MONTH('Реестр СИ'!J99)))&gt;=0,MOD(((Год*12+4)-(YEAR('Реестр СИ'!J99)*12+MONTH('Реестр СИ'!J99))),MAX(1,'Реестр СИ'!H99))=0),DAY('Реестр СИ'!J99),""))</f>
        <v/>
      </c>
      <c r="J99" s="28">
        <f>IF(OR('Реестр СИ'!J99="",'Реестр СИ'!G99="Выведено из эксплуатации"),"",IF(AND(((Год*12+5)-(YEAR('Реестр СИ'!J99)*12+MONTH('Реестр СИ'!J99)))&gt;=0,MOD(((Год*12+5)-(YEAR('Реестр СИ'!J99)*12+MONTH('Реестр СИ'!J99))),MAX(1,'Реестр СИ'!H99))=0),DAY('Реестр СИ'!J99),""))</f>
        <v/>
      </c>
      <c r="K99" s="28">
        <f>IF(OR('Реестр СИ'!J99="",'Реестр СИ'!G99="Выведено из эксплуатации"),"",IF(AND(((Год*12+6)-(YEAR('Реестр СИ'!J99)*12+MONTH('Реестр СИ'!J99)))&gt;=0,MOD(((Год*12+6)-(YEAR('Реестр СИ'!J99)*12+MONTH('Реестр СИ'!J99))),MAX(1,'Реестр СИ'!H99))=0),DAY('Реестр СИ'!J99),""))</f>
        <v/>
      </c>
      <c r="L99" s="28">
        <f>IF(OR('Реестр СИ'!J99="",'Реестр СИ'!G99="Выведено из эксплуатации"),"",IF(AND(((Год*12+7)-(YEAR('Реестр СИ'!J99)*12+MONTH('Реестр СИ'!J99)))&gt;=0,MOD(((Год*12+7)-(YEAR('Реестр СИ'!J99)*12+MONTH('Реестр СИ'!J99))),MAX(1,'Реестр СИ'!H99))=0),DAY('Реестр СИ'!J99),""))</f>
        <v/>
      </c>
      <c r="M99" s="28">
        <f>IF(OR('Реестр СИ'!J99="",'Реестр СИ'!G99="Выведено из эксплуатации"),"",IF(AND(((Год*12+8)-(YEAR('Реестр СИ'!J99)*12+MONTH('Реестр СИ'!J99)))&gt;=0,MOD(((Год*12+8)-(YEAR('Реестр СИ'!J99)*12+MONTH('Реестр СИ'!J99))),MAX(1,'Реестр СИ'!H99))=0),DAY('Реестр СИ'!J99),""))</f>
        <v/>
      </c>
      <c r="N99" s="28">
        <f>IF(OR('Реестр СИ'!J99="",'Реестр СИ'!G99="Выведено из эксплуатации"),"",IF(AND(((Год*12+9)-(YEAR('Реестр СИ'!J99)*12+MONTH('Реестр СИ'!J99)))&gt;=0,MOD(((Год*12+9)-(YEAR('Реестр СИ'!J99)*12+MONTH('Реестр СИ'!J99))),MAX(1,'Реестр СИ'!H99))=0),DAY('Реестр СИ'!J99),""))</f>
        <v/>
      </c>
      <c r="O99" s="28">
        <f>IF(OR('Реестр СИ'!J99="",'Реестр СИ'!G99="Выведено из эксплуатации"),"",IF(AND(((Год*12+10)-(YEAR('Реестр СИ'!J99)*12+MONTH('Реестр СИ'!J99)))&gt;=0,MOD(((Год*12+10)-(YEAR('Реестр СИ'!J99)*12+MONTH('Реестр СИ'!J99))),MAX(1,'Реестр СИ'!H99))=0),DAY('Реестр СИ'!J99),""))</f>
        <v/>
      </c>
      <c r="P99" s="28">
        <f>IF(OR('Реестр СИ'!J99="",'Реестр СИ'!G99="Выведено из эксплуатации"),"",IF(AND(((Год*12+11)-(YEAR('Реестр СИ'!J99)*12+MONTH('Реестр СИ'!J99)))&gt;=0,MOD(((Год*12+11)-(YEAR('Реестр СИ'!J99)*12+MONTH('Реестр СИ'!J99))),MAX(1,'Реестр СИ'!H99))=0),DAY('Реестр СИ'!J99),""))</f>
        <v/>
      </c>
      <c r="Q99" s="28">
        <f>IF(OR('Реестр СИ'!J99="",'Реестр СИ'!G99="Выведено из эксплуатации"),"",IF(AND(((Год*12+12)-(YEAR('Реестр СИ'!J99)*12+MONTH('Реестр СИ'!J99)))&gt;=0,MOD(((Год*12+12)-(YEAR('Реестр СИ'!J99)*12+MONTH('Реестр СИ'!J99))),MAX(1,'Реестр СИ'!H99))=0),DAY('Реестр СИ'!J99),""))</f>
        <v/>
      </c>
      <c r="R99" s="29">
        <f>IF('Реестр СИ'!B99="","",COUNT(F99:Q99)*N('Реестр СИ'!N99))</f>
        <v/>
      </c>
    </row>
    <row r="100">
      <c r="A100" s="26">
        <f>IF('Реестр СИ'!B100="","",'Реестр СИ'!A100)</f>
        <v/>
      </c>
      <c r="B100" s="27">
        <f>IF('Реестр СИ'!B100="","",'Реестр СИ'!B100)</f>
        <v/>
      </c>
      <c r="C100" s="26">
        <f>IF('Реестр СИ'!B100="","",'Реестр СИ'!C100)</f>
        <v/>
      </c>
      <c r="D100" s="26">
        <f>IF('Реестр СИ'!B100="","",'Реестр СИ'!E100)</f>
        <v/>
      </c>
      <c r="E100" s="26">
        <f>IF('Реестр СИ'!B100="","",'Реестр СИ'!H100)</f>
        <v/>
      </c>
      <c r="F100" s="28">
        <f>IF(OR('Реестр СИ'!J100="",'Реестр СИ'!G100="Выведено из эксплуатации"),"",IF(AND(((Год*12+1)-(YEAR('Реестр СИ'!J100)*12+MONTH('Реестр СИ'!J100)))&gt;=0,MOD(((Год*12+1)-(YEAR('Реестр СИ'!J100)*12+MONTH('Реестр СИ'!J100))),MAX(1,'Реестр СИ'!H100))=0),DAY('Реестр СИ'!J100),""))</f>
        <v/>
      </c>
      <c r="G100" s="28">
        <f>IF(OR('Реестр СИ'!J100="",'Реестр СИ'!G100="Выведено из эксплуатации"),"",IF(AND(((Год*12+2)-(YEAR('Реестр СИ'!J100)*12+MONTH('Реестр СИ'!J100)))&gt;=0,MOD(((Год*12+2)-(YEAR('Реестр СИ'!J100)*12+MONTH('Реестр СИ'!J100))),MAX(1,'Реестр СИ'!H100))=0),DAY('Реестр СИ'!J100),""))</f>
        <v/>
      </c>
      <c r="H100" s="28">
        <f>IF(OR('Реестр СИ'!J100="",'Реестр СИ'!G100="Выведено из эксплуатации"),"",IF(AND(((Год*12+3)-(YEAR('Реестр СИ'!J100)*12+MONTH('Реестр СИ'!J100)))&gt;=0,MOD(((Год*12+3)-(YEAR('Реестр СИ'!J100)*12+MONTH('Реестр СИ'!J100))),MAX(1,'Реестр СИ'!H100))=0),DAY('Реестр СИ'!J100),""))</f>
        <v/>
      </c>
      <c r="I100" s="28">
        <f>IF(OR('Реестр СИ'!J100="",'Реестр СИ'!G100="Выведено из эксплуатации"),"",IF(AND(((Год*12+4)-(YEAR('Реестр СИ'!J100)*12+MONTH('Реестр СИ'!J100)))&gt;=0,MOD(((Год*12+4)-(YEAR('Реестр СИ'!J100)*12+MONTH('Реестр СИ'!J100))),MAX(1,'Реестр СИ'!H100))=0),DAY('Реестр СИ'!J100),""))</f>
        <v/>
      </c>
      <c r="J100" s="28">
        <f>IF(OR('Реестр СИ'!J100="",'Реестр СИ'!G100="Выведено из эксплуатации"),"",IF(AND(((Год*12+5)-(YEAR('Реестр СИ'!J100)*12+MONTH('Реестр СИ'!J100)))&gt;=0,MOD(((Год*12+5)-(YEAR('Реестр СИ'!J100)*12+MONTH('Реестр СИ'!J100))),MAX(1,'Реестр СИ'!H100))=0),DAY('Реестр СИ'!J100),""))</f>
        <v/>
      </c>
      <c r="K100" s="28">
        <f>IF(OR('Реестр СИ'!J100="",'Реестр СИ'!G100="Выведено из эксплуатации"),"",IF(AND(((Год*12+6)-(YEAR('Реестр СИ'!J100)*12+MONTH('Реестр СИ'!J100)))&gt;=0,MOD(((Год*12+6)-(YEAR('Реестр СИ'!J100)*12+MONTH('Реестр СИ'!J100))),MAX(1,'Реестр СИ'!H100))=0),DAY('Реестр СИ'!J100),""))</f>
        <v/>
      </c>
      <c r="L100" s="28">
        <f>IF(OR('Реестр СИ'!J100="",'Реестр СИ'!G100="Выведено из эксплуатации"),"",IF(AND(((Год*12+7)-(YEAR('Реестр СИ'!J100)*12+MONTH('Реестр СИ'!J100)))&gt;=0,MOD(((Год*12+7)-(YEAR('Реестр СИ'!J100)*12+MONTH('Реестр СИ'!J100))),MAX(1,'Реестр СИ'!H100))=0),DAY('Реестр СИ'!J100),""))</f>
        <v/>
      </c>
      <c r="M100" s="28">
        <f>IF(OR('Реестр СИ'!J100="",'Реестр СИ'!G100="Выведено из эксплуатации"),"",IF(AND(((Год*12+8)-(YEAR('Реестр СИ'!J100)*12+MONTH('Реестр СИ'!J100)))&gt;=0,MOD(((Год*12+8)-(YEAR('Реестр СИ'!J100)*12+MONTH('Реестр СИ'!J100))),MAX(1,'Реестр СИ'!H100))=0),DAY('Реестр СИ'!J100),""))</f>
        <v/>
      </c>
      <c r="N100" s="28">
        <f>IF(OR('Реестр СИ'!J100="",'Реестр СИ'!G100="Выведено из эксплуатации"),"",IF(AND(((Год*12+9)-(YEAR('Реестр СИ'!J100)*12+MONTH('Реестр СИ'!J100)))&gt;=0,MOD(((Год*12+9)-(YEAR('Реестр СИ'!J100)*12+MONTH('Реестр СИ'!J100))),MAX(1,'Реестр СИ'!H100))=0),DAY('Реестр СИ'!J100),""))</f>
        <v/>
      </c>
      <c r="O100" s="28">
        <f>IF(OR('Реестр СИ'!J100="",'Реестр СИ'!G100="Выведено из эксплуатации"),"",IF(AND(((Год*12+10)-(YEAR('Реестр СИ'!J100)*12+MONTH('Реестр СИ'!J100)))&gt;=0,MOD(((Год*12+10)-(YEAR('Реестр СИ'!J100)*12+MONTH('Реестр СИ'!J100))),MAX(1,'Реестр СИ'!H100))=0),DAY('Реестр СИ'!J100),""))</f>
        <v/>
      </c>
      <c r="P100" s="28">
        <f>IF(OR('Реестр СИ'!J100="",'Реестр СИ'!G100="Выведено из эксплуатации"),"",IF(AND(((Год*12+11)-(YEAR('Реестр СИ'!J100)*12+MONTH('Реестр СИ'!J100)))&gt;=0,MOD(((Год*12+11)-(YEAR('Реестр СИ'!J100)*12+MONTH('Реестр СИ'!J100))),MAX(1,'Реестр СИ'!H100))=0),DAY('Реестр СИ'!J100),""))</f>
        <v/>
      </c>
      <c r="Q100" s="28">
        <f>IF(OR('Реестр СИ'!J100="",'Реестр СИ'!G100="Выведено из эксплуатации"),"",IF(AND(((Год*12+12)-(YEAR('Реестр СИ'!J100)*12+MONTH('Реестр СИ'!J100)))&gt;=0,MOD(((Год*12+12)-(YEAR('Реестр СИ'!J100)*12+MONTH('Реестр СИ'!J100))),MAX(1,'Реестр СИ'!H100))=0),DAY('Реестр СИ'!J100),""))</f>
        <v/>
      </c>
      <c r="R100" s="29">
        <f>IF('Реестр СИ'!B100="","",COUNT(F100:Q100)*N('Реестр СИ'!N100))</f>
        <v/>
      </c>
    </row>
    <row r="101">
      <c r="A101" s="26">
        <f>IF('Реестр СИ'!B101="","",'Реестр СИ'!A101)</f>
        <v/>
      </c>
      <c r="B101" s="27">
        <f>IF('Реестр СИ'!B101="","",'Реестр СИ'!B101)</f>
        <v/>
      </c>
      <c r="C101" s="26">
        <f>IF('Реестр СИ'!B101="","",'Реестр СИ'!C101)</f>
        <v/>
      </c>
      <c r="D101" s="26">
        <f>IF('Реестр СИ'!B101="","",'Реестр СИ'!E101)</f>
        <v/>
      </c>
      <c r="E101" s="26">
        <f>IF('Реестр СИ'!B101="","",'Реестр СИ'!H101)</f>
        <v/>
      </c>
      <c r="F101" s="28">
        <f>IF(OR('Реестр СИ'!J101="",'Реестр СИ'!G101="Выведено из эксплуатации"),"",IF(AND(((Год*12+1)-(YEAR('Реестр СИ'!J101)*12+MONTH('Реестр СИ'!J101)))&gt;=0,MOD(((Год*12+1)-(YEAR('Реестр СИ'!J101)*12+MONTH('Реестр СИ'!J101))),MAX(1,'Реестр СИ'!H101))=0),DAY('Реестр СИ'!J101),""))</f>
        <v/>
      </c>
      <c r="G101" s="28">
        <f>IF(OR('Реестр СИ'!J101="",'Реестр СИ'!G101="Выведено из эксплуатации"),"",IF(AND(((Год*12+2)-(YEAR('Реестр СИ'!J101)*12+MONTH('Реестр СИ'!J101)))&gt;=0,MOD(((Год*12+2)-(YEAR('Реестр СИ'!J101)*12+MONTH('Реестр СИ'!J101))),MAX(1,'Реестр СИ'!H101))=0),DAY('Реестр СИ'!J101),""))</f>
        <v/>
      </c>
      <c r="H101" s="28">
        <f>IF(OR('Реестр СИ'!J101="",'Реестр СИ'!G101="Выведено из эксплуатации"),"",IF(AND(((Год*12+3)-(YEAR('Реестр СИ'!J101)*12+MONTH('Реестр СИ'!J101)))&gt;=0,MOD(((Год*12+3)-(YEAR('Реестр СИ'!J101)*12+MONTH('Реестр СИ'!J101))),MAX(1,'Реестр СИ'!H101))=0),DAY('Реестр СИ'!J101),""))</f>
        <v/>
      </c>
      <c r="I101" s="28">
        <f>IF(OR('Реестр СИ'!J101="",'Реестр СИ'!G101="Выведено из эксплуатации"),"",IF(AND(((Год*12+4)-(YEAR('Реестр СИ'!J101)*12+MONTH('Реестр СИ'!J101)))&gt;=0,MOD(((Год*12+4)-(YEAR('Реестр СИ'!J101)*12+MONTH('Реестр СИ'!J101))),MAX(1,'Реестр СИ'!H101))=0),DAY('Реестр СИ'!J101),""))</f>
        <v/>
      </c>
      <c r="J101" s="28">
        <f>IF(OR('Реестр СИ'!J101="",'Реестр СИ'!G101="Выведено из эксплуатации"),"",IF(AND(((Год*12+5)-(YEAR('Реестр СИ'!J101)*12+MONTH('Реестр СИ'!J101)))&gt;=0,MOD(((Год*12+5)-(YEAR('Реестр СИ'!J101)*12+MONTH('Реестр СИ'!J101))),MAX(1,'Реестр СИ'!H101))=0),DAY('Реестр СИ'!J101),""))</f>
        <v/>
      </c>
      <c r="K101" s="28">
        <f>IF(OR('Реестр СИ'!J101="",'Реестр СИ'!G101="Выведено из эксплуатации"),"",IF(AND(((Год*12+6)-(YEAR('Реестр СИ'!J101)*12+MONTH('Реестр СИ'!J101)))&gt;=0,MOD(((Год*12+6)-(YEAR('Реестр СИ'!J101)*12+MONTH('Реестр СИ'!J101))),MAX(1,'Реестр СИ'!H101))=0),DAY('Реестр СИ'!J101),""))</f>
        <v/>
      </c>
      <c r="L101" s="28">
        <f>IF(OR('Реестр СИ'!J101="",'Реестр СИ'!G101="Выведено из эксплуатации"),"",IF(AND(((Год*12+7)-(YEAR('Реестр СИ'!J101)*12+MONTH('Реестр СИ'!J101)))&gt;=0,MOD(((Год*12+7)-(YEAR('Реестр СИ'!J101)*12+MONTH('Реестр СИ'!J101))),MAX(1,'Реестр СИ'!H101))=0),DAY('Реестр СИ'!J101),""))</f>
        <v/>
      </c>
      <c r="M101" s="28">
        <f>IF(OR('Реестр СИ'!J101="",'Реестр СИ'!G101="Выведено из эксплуатации"),"",IF(AND(((Год*12+8)-(YEAR('Реестр СИ'!J101)*12+MONTH('Реестр СИ'!J101)))&gt;=0,MOD(((Год*12+8)-(YEAR('Реестр СИ'!J101)*12+MONTH('Реестр СИ'!J101))),MAX(1,'Реестр СИ'!H101))=0),DAY('Реестр СИ'!J101),""))</f>
        <v/>
      </c>
      <c r="N101" s="28">
        <f>IF(OR('Реестр СИ'!J101="",'Реестр СИ'!G101="Выведено из эксплуатации"),"",IF(AND(((Год*12+9)-(YEAR('Реестр СИ'!J101)*12+MONTH('Реестр СИ'!J101)))&gt;=0,MOD(((Год*12+9)-(YEAR('Реестр СИ'!J101)*12+MONTH('Реестр СИ'!J101))),MAX(1,'Реестр СИ'!H101))=0),DAY('Реестр СИ'!J101),""))</f>
        <v/>
      </c>
      <c r="O101" s="28">
        <f>IF(OR('Реестр СИ'!J101="",'Реестр СИ'!G101="Выведено из эксплуатации"),"",IF(AND(((Год*12+10)-(YEAR('Реестр СИ'!J101)*12+MONTH('Реестр СИ'!J101)))&gt;=0,MOD(((Год*12+10)-(YEAR('Реестр СИ'!J101)*12+MONTH('Реестр СИ'!J101))),MAX(1,'Реестр СИ'!H101))=0),DAY('Реестр СИ'!J101),""))</f>
        <v/>
      </c>
      <c r="P101" s="28">
        <f>IF(OR('Реестр СИ'!J101="",'Реестр СИ'!G101="Выведено из эксплуатации"),"",IF(AND(((Год*12+11)-(YEAR('Реестр СИ'!J101)*12+MONTH('Реестр СИ'!J101)))&gt;=0,MOD(((Год*12+11)-(YEAR('Реестр СИ'!J101)*12+MONTH('Реестр СИ'!J101))),MAX(1,'Реестр СИ'!H101))=0),DAY('Реестр СИ'!J101),""))</f>
        <v/>
      </c>
      <c r="Q101" s="28">
        <f>IF(OR('Реестр СИ'!J101="",'Реестр СИ'!G101="Выведено из эксплуатации"),"",IF(AND(((Год*12+12)-(YEAR('Реестр СИ'!J101)*12+MONTH('Реестр СИ'!J101)))&gt;=0,MOD(((Год*12+12)-(YEAR('Реестр СИ'!J101)*12+MONTH('Реестр СИ'!J101))),MAX(1,'Реестр СИ'!H101))=0),DAY('Реестр СИ'!J101),""))</f>
        <v/>
      </c>
      <c r="R101" s="29">
        <f>IF('Реестр СИ'!B101="","",COUNT(F101:Q101)*N('Реестр СИ'!N101))</f>
        <v/>
      </c>
    </row>
    <row r="102">
      <c r="A102" s="26">
        <f>IF('Реестр СИ'!B102="","",'Реестр СИ'!A102)</f>
        <v/>
      </c>
      <c r="B102" s="27">
        <f>IF('Реестр СИ'!B102="","",'Реестр СИ'!B102)</f>
        <v/>
      </c>
      <c r="C102" s="26">
        <f>IF('Реестр СИ'!B102="","",'Реестр СИ'!C102)</f>
        <v/>
      </c>
      <c r="D102" s="26">
        <f>IF('Реестр СИ'!B102="","",'Реестр СИ'!E102)</f>
        <v/>
      </c>
      <c r="E102" s="26">
        <f>IF('Реестр СИ'!B102="","",'Реестр СИ'!H102)</f>
        <v/>
      </c>
      <c r="F102" s="28">
        <f>IF(OR('Реестр СИ'!J102="",'Реестр СИ'!G102="Выведено из эксплуатации"),"",IF(AND(((Год*12+1)-(YEAR('Реестр СИ'!J102)*12+MONTH('Реестр СИ'!J102)))&gt;=0,MOD(((Год*12+1)-(YEAR('Реестр СИ'!J102)*12+MONTH('Реестр СИ'!J102))),MAX(1,'Реестр СИ'!H102))=0),DAY('Реестр СИ'!J102),""))</f>
        <v/>
      </c>
      <c r="G102" s="28">
        <f>IF(OR('Реестр СИ'!J102="",'Реестр СИ'!G102="Выведено из эксплуатации"),"",IF(AND(((Год*12+2)-(YEAR('Реестр СИ'!J102)*12+MONTH('Реестр СИ'!J102)))&gt;=0,MOD(((Год*12+2)-(YEAR('Реестр СИ'!J102)*12+MONTH('Реестр СИ'!J102))),MAX(1,'Реестр СИ'!H102))=0),DAY('Реестр СИ'!J102),""))</f>
        <v/>
      </c>
      <c r="H102" s="28">
        <f>IF(OR('Реестр СИ'!J102="",'Реестр СИ'!G102="Выведено из эксплуатации"),"",IF(AND(((Год*12+3)-(YEAR('Реестр СИ'!J102)*12+MONTH('Реестр СИ'!J102)))&gt;=0,MOD(((Год*12+3)-(YEAR('Реестр СИ'!J102)*12+MONTH('Реестр СИ'!J102))),MAX(1,'Реестр СИ'!H102))=0),DAY('Реестр СИ'!J102),""))</f>
        <v/>
      </c>
      <c r="I102" s="28">
        <f>IF(OR('Реестр СИ'!J102="",'Реестр СИ'!G102="Выведено из эксплуатации"),"",IF(AND(((Год*12+4)-(YEAR('Реестр СИ'!J102)*12+MONTH('Реестр СИ'!J102)))&gt;=0,MOD(((Год*12+4)-(YEAR('Реестр СИ'!J102)*12+MONTH('Реестр СИ'!J102))),MAX(1,'Реестр СИ'!H102))=0),DAY('Реестр СИ'!J102),""))</f>
        <v/>
      </c>
      <c r="J102" s="28">
        <f>IF(OR('Реестр СИ'!J102="",'Реестр СИ'!G102="Выведено из эксплуатации"),"",IF(AND(((Год*12+5)-(YEAR('Реестр СИ'!J102)*12+MONTH('Реестр СИ'!J102)))&gt;=0,MOD(((Год*12+5)-(YEAR('Реестр СИ'!J102)*12+MONTH('Реестр СИ'!J102))),MAX(1,'Реестр СИ'!H102))=0),DAY('Реестр СИ'!J102),""))</f>
        <v/>
      </c>
      <c r="K102" s="28">
        <f>IF(OR('Реестр СИ'!J102="",'Реестр СИ'!G102="Выведено из эксплуатации"),"",IF(AND(((Год*12+6)-(YEAR('Реестр СИ'!J102)*12+MONTH('Реестр СИ'!J102)))&gt;=0,MOD(((Год*12+6)-(YEAR('Реестр СИ'!J102)*12+MONTH('Реестр СИ'!J102))),MAX(1,'Реестр СИ'!H102))=0),DAY('Реестр СИ'!J102),""))</f>
        <v/>
      </c>
      <c r="L102" s="28">
        <f>IF(OR('Реестр СИ'!J102="",'Реестр СИ'!G102="Выведено из эксплуатации"),"",IF(AND(((Год*12+7)-(YEAR('Реестр СИ'!J102)*12+MONTH('Реестр СИ'!J102)))&gt;=0,MOD(((Год*12+7)-(YEAR('Реестр СИ'!J102)*12+MONTH('Реестр СИ'!J102))),MAX(1,'Реестр СИ'!H102))=0),DAY('Реестр СИ'!J102),""))</f>
        <v/>
      </c>
      <c r="M102" s="28">
        <f>IF(OR('Реестр СИ'!J102="",'Реестр СИ'!G102="Выведено из эксплуатации"),"",IF(AND(((Год*12+8)-(YEAR('Реестр СИ'!J102)*12+MONTH('Реестр СИ'!J102)))&gt;=0,MOD(((Год*12+8)-(YEAR('Реестр СИ'!J102)*12+MONTH('Реестр СИ'!J102))),MAX(1,'Реестр СИ'!H102))=0),DAY('Реестр СИ'!J102),""))</f>
        <v/>
      </c>
      <c r="N102" s="28">
        <f>IF(OR('Реестр СИ'!J102="",'Реестр СИ'!G102="Выведено из эксплуатации"),"",IF(AND(((Год*12+9)-(YEAR('Реестр СИ'!J102)*12+MONTH('Реестр СИ'!J102)))&gt;=0,MOD(((Год*12+9)-(YEAR('Реестр СИ'!J102)*12+MONTH('Реестр СИ'!J102))),MAX(1,'Реестр СИ'!H102))=0),DAY('Реестр СИ'!J102),""))</f>
        <v/>
      </c>
      <c r="O102" s="28">
        <f>IF(OR('Реестр СИ'!J102="",'Реестр СИ'!G102="Выведено из эксплуатации"),"",IF(AND(((Год*12+10)-(YEAR('Реестр СИ'!J102)*12+MONTH('Реестр СИ'!J102)))&gt;=0,MOD(((Год*12+10)-(YEAR('Реестр СИ'!J102)*12+MONTH('Реестр СИ'!J102))),MAX(1,'Реестр СИ'!H102))=0),DAY('Реестр СИ'!J102),""))</f>
        <v/>
      </c>
      <c r="P102" s="28">
        <f>IF(OR('Реестр СИ'!J102="",'Реестр СИ'!G102="Выведено из эксплуатации"),"",IF(AND(((Год*12+11)-(YEAR('Реестр СИ'!J102)*12+MONTH('Реестр СИ'!J102)))&gt;=0,MOD(((Год*12+11)-(YEAR('Реестр СИ'!J102)*12+MONTH('Реестр СИ'!J102))),MAX(1,'Реестр СИ'!H102))=0),DAY('Реестр СИ'!J102),""))</f>
        <v/>
      </c>
      <c r="Q102" s="28">
        <f>IF(OR('Реестр СИ'!J102="",'Реестр СИ'!G102="Выведено из эксплуатации"),"",IF(AND(((Год*12+12)-(YEAR('Реестр СИ'!J102)*12+MONTH('Реестр СИ'!J102)))&gt;=0,MOD(((Год*12+12)-(YEAR('Реестр СИ'!J102)*12+MONTH('Реестр СИ'!J102))),MAX(1,'Реестр СИ'!H102))=0),DAY('Реестр СИ'!J102),""))</f>
        <v/>
      </c>
      <c r="R102" s="29">
        <f>IF('Реестр СИ'!B102="","",COUNT(F102:Q102)*N('Реестр СИ'!N102))</f>
        <v/>
      </c>
    </row>
    <row r="103">
      <c r="A103" s="26">
        <f>IF('Реестр СИ'!B103="","",'Реестр СИ'!A103)</f>
        <v/>
      </c>
      <c r="B103" s="27">
        <f>IF('Реестр СИ'!B103="","",'Реестр СИ'!B103)</f>
        <v/>
      </c>
      <c r="C103" s="26">
        <f>IF('Реестр СИ'!B103="","",'Реестр СИ'!C103)</f>
        <v/>
      </c>
      <c r="D103" s="26">
        <f>IF('Реестр СИ'!B103="","",'Реестр СИ'!E103)</f>
        <v/>
      </c>
      <c r="E103" s="26">
        <f>IF('Реестр СИ'!B103="","",'Реестр СИ'!H103)</f>
        <v/>
      </c>
      <c r="F103" s="28">
        <f>IF(OR('Реестр СИ'!J103="",'Реестр СИ'!G103="Выведено из эксплуатации"),"",IF(AND(((Год*12+1)-(YEAR('Реестр СИ'!J103)*12+MONTH('Реестр СИ'!J103)))&gt;=0,MOD(((Год*12+1)-(YEAR('Реестр СИ'!J103)*12+MONTH('Реестр СИ'!J103))),MAX(1,'Реестр СИ'!H103))=0),DAY('Реестр СИ'!J103),""))</f>
        <v/>
      </c>
      <c r="G103" s="28">
        <f>IF(OR('Реестр СИ'!J103="",'Реестр СИ'!G103="Выведено из эксплуатации"),"",IF(AND(((Год*12+2)-(YEAR('Реестр СИ'!J103)*12+MONTH('Реестр СИ'!J103)))&gt;=0,MOD(((Год*12+2)-(YEAR('Реестр СИ'!J103)*12+MONTH('Реестр СИ'!J103))),MAX(1,'Реестр СИ'!H103))=0),DAY('Реестр СИ'!J103),""))</f>
        <v/>
      </c>
      <c r="H103" s="28">
        <f>IF(OR('Реестр СИ'!J103="",'Реестр СИ'!G103="Выведено из эксплуатации"),"",IF(AND(((Год*12+3)-(YEAR('Реестр СИ'!J103)*12+MONTH('Реестр СИ'!J103)))&gt;=0,MOD(((Год*12+3)-(YEAR('Реестр СИ'!J103)*12+MONTH('Реестр СИ'!J103))),MAX(1,'Реестр СИ'!H103))=0),DAY('Реестр СИ'!J103),""))</f>
        <v/>
      </c>
      <c r="I103" s="28">
        <f>IF(OR('Реестр СИ'!J103="",'Реестр СИ'!G103="Выведено из эксплуатации"),"",IF(AND(((Год*12+4)-(YEAR('Реестр СИ'!J103)*12+MONTH('Реестр СИ'!J103)))&gt;=0,MOD(((Год*12+4)-(YEAR('Реестр СИ'!J103)*12+MONTH('Реестр СИ'!J103))),MAX(1,'Реестр СИ'!H103))=0),DAY('Реестр СИ'!J103),""))</f>
        <v/>
      </c>
      <c r="J103" s="28">
        <f>IF(OR('Реестр СИ'!J103="",'Реестр СИ'!G103="Выведено из эксплуатации"),"",IF(AND(((Год*12+5)-(YEAR('Реестр СИ'!J103)*12+MONTH('Реестр СИ'!J103)))&gt;=0,MOD(((Год*12+5)-(YEAR('Реестр СИ'!J103)*12+MONTH('Реестр СИ'!J103))),MAX(1,'Реестр СИ'!H103))=0),DAY('Реестр СИ'!J103),""))</f>
        <v/>
      </c>
      <c r="K103" s="28">
        <f>IF(OR('Реестр СИ'!J103="",'Реестр СИ'!G103="Выведено из эксплуатации"),"",IF(AND(((Год*12+6)-(YEAR('Реестр СИ'!J103)*12+MONTH('Реестр СИ'!J103)))&gt;=0,MOD(((Год*12+6)-(YEAR('Реестр СИ'!J103)*12+MONTH('Реестр СИ'!J103))),MAX(1,'Реестр СИ'!H103))=0),DAY('Реестр СИ'!J103),""))</f>
        <v/>
      </c>
      <c r="L103" s="28">
        <f>IF(OR('Реестр СИ'!J103="",'Реестр СИ'!G103="Выведено из эксплуатации"),"",IF(AND(((Год*12+7)-(YEAR('Реестр СИ'!J103)*12+MONTH('Реестр СИ'!J103)))&gt;=0,MOD(((Год*12+7)-(YEAR('Реестр СИ'!J103)*12+MONTH('Реестр СИ'!J103))),MAX(1,'Реестр СИ'!H103))=0),DAY('Реестр СИ'!J103),""))</f>
        <v/>
      </c>
      <c r="M103" s="28">
        <f>IF(OR('Реестр СИ'!J103="",'Реестр СИ'!G103="Выведено из эксплуатации"),"",IF(AND(((Год*12+8)-(YEAR('Реестр СИ'!J103)*12+MONTH('Реестр СИ'!J103)))&gt;=0,MOD(((Год*12+8)-(YEAR('Реестр СИ'!J103)*12+MONTH('Реестр СИ'!J103))),MAX(1,'Реестр СИ'!H103))=0),DAY('Реестр СИ'!J103),""))</f>
        <v/>
      </c>
      <c r="N103" s="28">
        <f>IF(OR('Реестр СИ'!J103="",'Реестр СИ'!G103="Выведено из эксплуатации"),"",IF(AND(((Год*12+9)-(YEAR('Реестр СИ'!J103)*12+MONTH('Реестр СИ'!J103)))&gt;=0,MOD(((Год*12+9)-(YEAR('Реестр СИ'!J103)*12+MONTH('Реестр СИ'!J103))),MAX(1,'Реестр СИ'!H103))=0),DAY('Реестр СИ'!J103),""))</f>
        <v/>
      </c>
      <c r="O103" s="28">
        <f>IF(OR('Реестр СИ'!J103="",'Реестр СИ'!G103="Выведено из эксплуатации"),"",IF(AND(((Год*12+10)-(YEAR('Реестр СИ'!J103)*12+MONTH('Реестр СИ'!J103)))&gt;=0,MOD(((Год*12+10)-(YEAR('Реестр СИ'!J103)*12+MONTH('Реестр СИ'!J103))),MAX(1,'Реестр СИ'!H103))=0),DAY('Реестр СИ'!J103),""))</f>
        <v/>
      </c>
      <c r="P103" s="28">
        <f>IF(OR('Реестр СИ'!J103="",'Реестр СИ'!G103="Выведено из эксплуатации"),"",IF(AND(((Год*12+11)-(YEAR('Реестр СИ'!J103)*12+MONTH('Реестр СИ'!J103)))&gt;=0,MOD(((Год*12+11)-(YEAR('Реестр СИ'!J103)*12+MONTH('Реестр СИ'!J103))),MAX(1,'Реестр СИ'!H103))=0),DAY('Реестр СИ'!J103),""))</f>
        <v/>
      </c>
      <c r="Q103" s="28">
        <f>IF(OR('Реестр СИ'!J103="",'Реестр СИ'!G103="Выведено из эксплуатации"),"",IF(AND(((Год*12+12)-(YEAR('Реестр СИ'!J103)*12+MONTH('Реестр СИ'!J103)))&gt;=0,MOD(((Год*12+12)-(YEAR('Реестр СИ'!J103)*12+MONTH('Реестр СИ'!J103))),MAX(1,'Реестр СИ'!H103))=0),DAY('Реестр СИ'!J103),""))</f>
        <v/>
      </c>
      <c r="R103" s="29">
        <f>IF('Реестр СИ'!B103="","",COUNT(F103:Q103)*N('Реестр СИ'!N103))</f>
        <v/>
      </c>
    </row>
    <row r="104">
      <c r="A104" s="26">
        <f>IF('Реестр СИ'!B104="","",'Реестр СИ'!A104)</f>
        <v/>
      </c>
      <c r="B104" s="27">
        <f>IF('Реестр СИ'!B104="","",'Реестр СИ'!B104)</f>
        <v/>
      </c>
      <c r="C104" s="26">
        <f>IF('Реестр СИ'!B104="","",'Реестр СИ'!C104)</f>
        <v/>
      </c>
      <c r="D104" s="26">
        <f>IF('Реестр СИ'!B104="","",'Реестр СИ'!E104)</f>
        <v/>
      </c>
      <c r="E104" s="26">
        <f>IF('Реестр СИ'!B104="","",'Реестр СИ'!H104)</f>
        <v/>
      </c>
      <c r="F104" s="28">
        <f>IF(OR('Реестр СИ'!J104="",'Реестр СИ'!G104="Выведено из эксплуатации"),"",IF(AND(((Год*12+1)-(YEAR('Реестр СИ'!J104)*12+MONTH('Реестр СИ'!J104)))&gt;=0,MOD(((Год*12+1)-(YEAR('Реестр СИ'!J104)*12+MONTH('Реестр СИ'!J104))),MAX(1,'Реестр СИ'!H104))=0),DAY('Реестр СИ'!J104),""))</f>
        <v/>
      </c>
      <c r="G104" s="28">
        <f>IF(OR('Реестр СИ'!J104="",'Реестр СИ'!G104="Выведено из эксплуатации"),"",IF(AND(((Год*12+2)-(YEAR('Реестр СИ'!J104)*12+MONTH('Реестр СИ'!J104)))&gt;=0,MOD(((Год*12+2)-(YEAR('Реестр СИ'!J104)*12+MONTH('Реестр СИ'!J104))),MAX(1,'Реестр СИ'!H104))=0),DAY('Реестр СИ'!J104),""))</f>
        <v/>
      </c>
      <c r="H104" s="28">
        <f>IF(OR('Реестр СИ'!J104="",'Реестр СИ'!G104="Выведено из эксплуатации"),"",IF(AND(((Год*12+3)-(YEAR('Реестр СИ'!J104)*12+MONTH('Реестр СИ'!J104)))&gt;=0,MOD(((Год*12+3)-(YEAR('Реестр СИ'!J104)*12+MONTH('Реестр СИ'!J104))),MAX(1,'Реестр СИ'!H104))=0),DAY('Реестр СИ'!J104),""))</f>
        <v/>
      </c>
      <c r="I104" s="28">
        <f>IF(OR('Реестр СИ'!J104="",'Реестр СИ'!G104="Выведено из эксплуатации"),"",IF(AND(((Год*12+4)-(YEAR('Реестр СИ'!J104)*12+MONTH('Реестр СИ'!J104)))&gt;=0,MOD(((Год*12+4)-(YEAR('Реестр СИ'!J104)*12+MONTH('Реестр СИ'!J104))),MAX(1,'Реестр СИ'!H104))=0),DAY('Реестр СИ'!J104),""))</f>
        <v/>
      </c>
      <c r="J104" s="28">
        <f>IF(OR('Реестр СИ'!J104="",'Реестр СИ'!G104="Выведено из эксплуатации"),"",IF(AND(((Год*12+5)-(YEAR('Реестр СИ'!J104)*12+MONTH('Реестр СИ'!J104)))&gt;=0,MOD(((Год*12+5)-(YEAR('Реестр СИ'!J104)*12+MONTH('Реестр СИ'!J104))),MAX(1,'Реестр СИ'!H104))=0),DAY('Реестр СИ'!J104),""))</f>
        <v/>
      </c>
      <c r="K104" s="28">
        <f>IF(OR('Реестр СИ'!J104="",'Реестр СИ'!G104="Выведено из эксплуатации"),"",IF(AND(((Год*12+6)-(YEAR('Реестр СИ'!J104)*12+MONTH('Реестр СИ'!J104)))&gt;=0,MOD(((Год*12+6)-(YEAR('Реестр СИ'!J104)*12+MONTH('Реестр СИ'!J104))),MAX(1,'Реестр СИ'!H104))=0),DAY('Реестр СИ'!J104),""))</f>
        <v/>
      </c>
      <c r="L104" s="28">
        <f>IF(OR('Реестр СИ'!J104="",'Реестр СИ'!G104="Выведено из эксплуатации"),"",IF(AND(((Год*12+7)-(YEAR('Реестр СИ'!J104)*12+MONTH('Реестр СИ'!J104)))&gt;=0,MOD(((Год*12+7)-(YEAR('Реестр СИ'!J104)*12+MONTH('Реестр СИ'!J104))),MAX(1,'Реестр СИ'!H104))=0),DAY('Реестр СИ'!J104),""))</f>
        <v/>
      </c>
      <c r="M104" s="28">
        <f>IF(OR('Реестр СИ'!J104="",'Реестр СИ'!G104="Выведено из эксплуатации"),"",IF(AND(((Год*12+8)-(YEAR('Реестр СИ'!J104)*12+MONTH('Реестр СИ'!J104)))&gt;=0,MOD(((Год*12+8)-(YEAR('Реестр СИ'!J104)*12+MONTH('Реестр СИ'!J104))),MAX(1,'Реестр СИ'!H104))=0),DAY('Реестр СИ'!J104),""))</f>
        <v/>
      </c>
      <c r="N104" s="28">
        <f>IF(OR('Реестр СИ'!J104="",'Реестр СИ'!G104="Выведено из эксплуатации"),"",IF(AND(((Год*12+9)-(YEAR('Реестр СИ'!J104)*12+MONTH('Реестр СИ'!J104)))&gt;=0,MOD(((Год*12+9)-(YEAR('Реестр СИ'!J104)*12+MONTH('Реестр СИ'!J104))),MAX(1,'Реестр СИ'!H104))=0),DAY('Реестр СИ'!J104),""))</f>
        <v/>
      </c>
      <c r="O104" s="28">
        <f>IF(OR('Реестр СИ'!J104="",'Реестр СИ'!G104="Выведено из эксплуатации"),"",IF(AND(((Год*12+10)-(YEAR('Реестр СИ'!J104)*12+MONTH('Реестр СИ'!J104)))&gt;=0,MOD(((Год*12+10)-(YEAR('Реестр СИ'!J104)*12+MONTH('Реестр СИ'!J104))),MAX(1,'Реестр СИ'!H104))=0),DAY('Реестр СИ'!J104),""))</f>
        <v/>
      </c>
      <c r="P104" s="28">
        <f>IF(OR('Реестр СИ'!J104="",'Реестр СИ'!G104="Выведено из эксплуатации"),"",IF(AND(((Год*12+11)-(YEAR('Реестр СИ'!J104)*12+MONTH('Реестр СИ'!J104)))&gt;=0,MOD(((Год*12+11)-(YEAR('Реестр СИ'!J104)*12+MONTH('Реестр СИ'!J104))),MAX(1,'Реестр СИ'!H104))=0),DAY('Реестр СИ'!J104),""))</f>
        <v/>
      </c>
      <c r="Q104" s="28">
        <f>IF(OR('Реестр СИ'!J104="",'Реестр СИ'!G104="Выведено из эксплуатации"),"",IF(AND(((Год*12+12)-(YEAR('Реестр СИ'!J104)*12+MONTH('Реестр СИ'!J104)))&gt;=0,MOD(((Год*12+12)-(YEAR('Реестр СИ'!J104)*12+MONTH('Реестр СИ'!J104))),MAX(1,'Реестр СИ'!H104))=0),DAY('Реестр СИ'!J104),""))</f>
        <v/>
      </c>
      <c r="R104" s="29">
        <f>IF('Реестр СИ'!B104="","",COUNT(F104:Q104)*N('Реестр СИ'!N104))</f>
        <v/>
      </c>
    </row>
    <row r="105">
      <c r="A105" s="26">
        <f>IF('Реестр СИ'!B105="","",'Реестр СИ'!A105)</f>
        <v/>
      </c>
      <c r="B105" s="27">
        <f>IF('Реестр СИ'!B105="","",'Реестр СИ'!B105)</f>
        <v/>
      </c>
      <c r="C105" s="26">
        <f>IF('Реестр СИ'!B105="","",'Реестр СИ'!C105)</f>
        <v/>
      </c>
      <c r="D105" s="26">
        <f>IF('Реестр СИ'!B105="","",'Реестр СИ'!E105)</f>
        <v/>
      </c>
      <c r="E105" s="26">
        <f>IF('Реестр СИ'!B105="","",'Реестр СИ'!H105)</f>
        <v/>
      </c>
      <c r="F105" s="28">
        <f>IF(OR('Реестр СИ'!J105="",'Реестр СИ'!G105="Выведено из эксплуатации"),"",IF(AND(((Год*12+1)-(YEAR('Реестр СИ'!J105)*12+MONTH('Реестр СИ'!J105)))&gt;=0,MOD(((Год*12+1)-(YEAR('Реестр СИ'!J105)*12+MONTH('Реестр СИ'!J105))),MAX(1,'Реестр СИ'!H105))=0),DAY('Реестр СИ'!J105),""))</f>
        <v/>
      </c>
      <c r="G105" s="28">
        <f>IF(OR('Реестр СИ'!J105="",'Реестр СИ'!G105="Выведено из эксплуатации"),"",IF(AND(((Год*12+2)-(YEAR('Реестр СИ'!J105)*12+MONTH('Реестр СИ'!J105)))&gt;=0,MOD(((Год*12+2)-(YEAR('Реестр СИ'!J105)*12+MONTH('Реестр СИ'!J105))),MAX(1,'Реестр СИ'!H105))=0),DAY('Реестр СИ'!J105),""))</f>
        <v/>
      </c>
      <c r="H105" s="28">
        <f>IF(OR('Реестр СИ'!J105="",'Реестр СИ'!G105="Выведено из эксплуатации"),"",IF(AND(((Год*12+3)-(YEAR('Реестр СИ'!J105)*12+MONTH('Реестр СИ'!J105)))&gt;=0,MOD(((Год*12+3)-(YEAR('Реестр СИ'!J105)*12+MONTH('Реестр СИ'!J105))),MAX(1,'Реестр СИ'!H105))=0),DAY('Реестр СИ'!J105),""))</f>
        <v/>
      </c>
      <c r="I105" s="28">
        <f>IF(OR('Реестр СИ'!J105="",'Реестр СИ'!G105="Выведено из эксплуатации"),"",IF(AND(((Год*12+4)-(YEAR('Реестр СИ'!J105)*12+MONTH('Реестр СИ'!J105)))&gt;=0,MOD(((Год*12+4)-(YEAR('Реестр СИ'!J105)*12+MONTH('Реестр СИ'!J105))),MAX(1,'Реестр СИ'!H105))=0),DAY('Реестр СИ'!J105),""))</f>
        <v/>
      </c>
      <c r="J105" s="28">
        <f>IF(OR('Реестр СИ'!J105="",'Реестр СИ'!G105="Выведено из эксплуатации"),"",IF(AND(((Год*12+5)-(YEAR('Реестр СИ'!J105)*12+MONTH('Реестр СИ'!J105)))&gt;=0,MOD(((Год*12+5)-(YEAR('Реестр СИ'!J105)*12+MONTH('Реестр СИ'!J105))),MAX(1,'Реестр СИ'!H105))=0),DAY('Реестр СИ'!J105),""))</f>
        <v/>
      </c>
      <c r="K105" s="28">
        <f>IF(OR('Реестр СИ'!J105="",'Реестр СИ'!G105="Выведено из эксплуатации"),"",IF(AND(((Год*12+6)-(YEAR('Реестр СИ'!J105)*12+MONTH('Реестр СИ'!J105)))&gt;=0,MOD(((Год*12+6)-(YEAR('Реестр СИ'!J105)*12+MONTH('Реестр СИ'!J105))),MAX(1,'Реестр СИ'!H105))=0),DAY('Реестр СИ'!J105),""))</f>
        <v/>
      </c>
      <c r="L105" s="28">
        <f>IF(OR('Реестр СИ'!J105="",'Реестр СИ'!G105="Выведено из эксплуатации"),"",IF(AND(((Год*12+7)-(YEAR('Реестр СИ'!J105)*12+MONTH('Реестр СИ'!J105)))&gt;=0,MOD(((Год*12+7)-(YEAR('Реестр СИ'!J105)*12+MONTH('Реестр СИ'!J105))),MAX(1,'Реестр СИ'!H105))=0),DAY('Реестр СИ'!J105),""))</f>
        <v/>
      </c>
      <c r="M105" s="28">
        <f>IF(OR('Реестр СИ'!J105="",'Реестр СИ'!G105="Выведено из эксплуатации"),"",IF(AND(((Год*12+8)-(YEAR('Реестр СИ'!J105)*12+MONTH('Реестр СИ'!J105)))&gt;=0,MOD(((Год*12+8)-(YEAR('Реестр СИ'!J105)*12+MONTH('Реестр СИ'!J105))),MAX(1,'Реестр СИ'!H105))=0),DAY('Реестр СИ'!J105),""))</f>
        <v/>
      </c>
      <c r="N105" s="28">
        <f>IF(OR('Реестр СИ'!J105="",'Реестр СИ'!G105="Выведено из эксплуатации"),"",IF(AND(((Год*12+9)-(YEAR('Реестр СИ'!J105)*12+MONTH('Реестр СИ'!J105)))&gt;=0,MOD(((Год*12+9)-(YEAR('Реестр СИ'!J105)*12+MONTH('Реестр СИ'!J105))),MAX(1,'Реестр СИ'!H105))=0),DAY('Реестр СИ'!J105),""))</f>
        <v/>
      </c>
      <c r="O105" s="28">
        <f>IF(OR('Реестр СИ'!J105="",'Реестр СИ'!G105="Выведено из эксплуатации"),"",IF(AND(((Год*12+10)-(YEAR('Реестр СИ'!J105)*12+MONTH('Реестр СИ'!J105)))&gt;=0,MOD(((Год*12+10)-(YEAR('Реестр СИ'!J105)*12+MONTH('Реестр СИ'!J105))),MAX(1,'Реестр СИ'!H105))=0),DAY('Реестр СИ'!J105),""))</f>
        <v/>
      </c>
      <c r="P105" s="28">
        <f>IF(OR('Реестр СИ'!J105="",'Реестр СИ'!G105="Выведено из эксплуатации"),"",IF(AND(((Год*12+11)-(YEAR('Реестр СИ'!J105)*12+MONTH('Реестр СИ'!J105)))&gt;=0,MOD(((Год*12+11)-(YEAR('Реестр СИ'!J105)*12+MONTH('Реестр СИ'!J105))),MAX(1,'Реестр СИ'!H105))=0),DAY('Реестр СИ'!J105),""))</f>
        <v/>
      </c>
      <c r="Q105" s="28">
        <f>IF(OR('Реестр СИ'!J105="",'Реестр СИ'!G105="Выведено из эксплуатации"),"",IF(AND(((Год*12+12)-(YEAR('Реестр СИ'!J105)*12+MONTH('Реестр СИ'!J105)))&gt;=0,MOD(((Год*12+12)-(YEAR('Реестр СИ'!J105)*12+MONTH('Реестр СИ'!J105))),MAX(1,'Реестр СИ'!H105))=0),DAY('Реестр СИ'!J105),""))</f>
        <v/>
      </c>
      <c r="R105" s="29">
        <f>IF('Реестр СИ'!B105="","",COUNT(F105:Q105)*N('Реестр СИ'!N105))</f>
        <v/>
      </c>
    </row>
    <row r="106">
      <c r="A106" s="26">
        <f>IF('Реестр СИ'!B106="","",'Реестр СИ'!A106)</f>
        <v/>
      </c>
      <c r="B106" s="27">
        <f>IF('Реестр СИ'!B106="","",'Реестр СИ'!B106)</f>
        <v/>
      </c>
      <c r="C106" s="26">
        <f>IF('Реестр СИ'!B106="","",'Реестр СИ'!C106)</f>
        <v/>
      </c>
      <c r="D106" s="26">
        <f>IF('Реестр СИ'!B106="","",'Реестр СИ'!E106)</f>
        <v/>
      </c>
      <c r="E106" s="26">
        <f>IF('Реестр СИ'!B106="","",'Реестр СИ'!H106)</f>
        <v/>
      </c>
      <c r="F106" s="28">
        <f>IF(OR('Реестр СИ'!J106="",'Реестр СИ'!G106="Выведено из эксплуатации"),"",IF(AND(((Год*12+1)-(YEAR('Реестр СИ'!J106)*12+MONTH('Реестр СИ'!J106)))&gt;=0,MOD(((Год*12+1)-(YEAR('Реестр СИ'!J106)*12+MONTH('Реестр СИ'!J106))),MAX(1,'Реестр СИ'!H106))=0),DAY('Реестр СИ'!J106),""))</f>
        <v/>
      </c>
      <c r="G106" s="28">
        <f>IF(OR('Реестр СИ'!J106="",'Реестр СИ'!G106="Выведено из эксплуатации"),"",IF(AND(((Год*12+2)-(YEAR('Реестр СИ'!J106)*12+MONTH('Реестр СИ'!J106)))&gt;=0,MOD(((Год*12+2)-(YEAR('Реестр СИ'!J106)*12+MONTH('Реестр СИ'!J106))),MAX(1,'Реестр СИ'!H106))=0),DAY('Реестр СИ'!J106),""))</f>
        <v/>
      </c>
      <c r="H106" s="28">
        <f>IF(OR('Реестр СИ'!J106="",'Реестр СИ'!G106="Выведено из эксплуатации"),"",IF(AND(((Год*12+3)-(YEAR('Реестр СИ'!J106)*12+MONTH('Реестр СИ'!J106)))&gt;=0,MOD(((Год*12+3)-(YEAR('Реестр СИ'!J106)*12+MONTH('Реестр СИ'!J106))),MAX(1,'Реестр СИ'!H106))=0),DAY('Реестр СИ'!J106),""))</f>
        <v/>
      </c>
      <c r="I106" s="28">
        <f>IF(OR('Реестр СИ'!J106="",'Реестр СИ'!G106="Выведено из эксплуатации"),"",IF(AND(((Год*12+4)-(YEAR('Реестр СИ'!J106)*12+MONTH('Реестр СИ'!J106)))&gt;=0,MOD(((Год*12+4)-(YEAR('Реестр СИ'!J106)*12+MONTH('Реестр СИ'!J106))),MAX(1,'Реестр СИ'!H106))=0),DAY('Реестр СИ'!J106),""))</f>
        <v/>
      </c>
      <c r="J106" s="28">
        <f>IF(OR('Реестр СИ'!J106="",'Реестр СИ'!G106="Выведено из эксплуатации"),"",IF(AND(((Год*12+5)-(YEAR('Реестр СИ'!J106)*12+MONTH('Реестр СИ'!J106)))&gt;=0,MOD(((Год*12+5)-(YEAR('Реестр СИ'!J106)*12+MONTH('Реестр СИ'!J106))),MAX(1,'Реестр СИ'!H106))=0),DAY('Реестр СИ'!J106),""))</f>
        <v/>
      </c>
      <c r="K106" s="28">
        <f>IF(OR('Реестр СИ'!J106="",'Реестр СИ'!G106="Выведено из эксплуатации"),"",IF(AND(((Год*12+6)-(YEAR('Реестр СИ'!J106)*12+MONTH('Реестр СИ'!J106)))&gt;=0,MOD(((Год*12+6)-(YEAR('Реестр СИ'!J106)*12+MONTH('Реестр СИ'!J106))),MAX(1,'Реестр СИ'!H106))=0),DAY('Реестр СИ'!J106),""))</f>
        <v/>
      </c>
      <c r="L106" s="28">
        <f>IF(OR('Реестр СИ'!J106="",'Реестр СИ'!G106="Выведено из эксплуатации"),"",IF(AND(((Год*12+7)-(YEAR('Реестр СИ'!J106)*12+MONTH('Реестр СИ'!J106)))&gt;=0,MOD(((Год*12+7)-(YEAR('Реестр СИ'!J106)*12+MONTH('Реестр СИ'!J106))),MAX(1,'Реестр СИ'!H106))=0),DAY('Реестр СИ'!J106),""))</f>
        <v/>
      </c>
      <c r="M106" s="28">
        <f>IF(OR('Реестр СИ'!J106="",'Реестр СИ'!G106="Выведено из эксплуатации"),"",IF(AND(((Год*12+8)-(YEAR('Реестр СИ'!J106)*12+MONTH('Реестр СИ'!J106)))&gt;=0,MOD(((Год*12+8)-(YEAR('Реестр СИ'!J106)*12+MONTH('Реестр СИ'!J106))),MAX(1,'Реестр СИ'!H106))=0),DAY('Реестр СИ'!J106),""))</f>
        <v/>
      </c>
      <c r="N106" s="28">
        <f>IF(OR('Реестр СИ'!J106="",'Реестр СИ'!G106="Выведено из эксплуатации"),"",IF(AND(((Год*12+9)-(YEAR('Реестр СИ'!J106)*12+MONTH('Реестр СИ'!J106)))&gt;=0,MOD(((Год*12+9)-(YEAR('Реестр СИ'!J106)*12+MONTH('Реестр СИ'!J106))),MAX(1,'Реестр СИ'!H106))=0),DAY('Реестр СИ'!J106),""))</f>
        <v/>
      </c>
      <c r="O106" s="28">
        <f>IF(OR('Реестр СИ'!J106="",'Реестр СИ'!G106="Выведено из эксплуатации"),"",IF(AND(((Год*12+10)-(YEAR('Реестр СИ'!J106)*12+MONTH('Реестр СИ'!J106)))&gt;=0,MOD(((Год*12+10)-(YEAR('Реестр СИ'!J106)*12+MONTH('Реестр СИ'!J106))),MAX(1,'Реестр СИ'!H106))=0),DAY('Реестр СИ'!J106),""))</f>
        <v/>
      </c>
      <c r="P106" s="28">
        <f>IF(OR('Реестр СИ'!J106="",'Реестр СИ'!G106="Выведено из эксплуатации"),"",IF(AND(((Год*12+11)-(YEAR('Реестр СИ'!J106)*12+MONTH('Реестр СИ'!J106)))&gt;=0,MOD(((Год*12+11)-(YEAR('Реестр СИ'!J106)*12+MONTH('Реестр СИ'!J106))),MAX(1,'Реестр СИ'!H106))=0),DAY('Реестр СИ'!J106),""))</f>
        <v/>
      </c>
      <c r="Q106" s="28">
        <f>IF(OR('Реестр СИ'!J106="",'Реестр СИ'!G106="Выведено из эксплуатации"),"",IF(AND(((Год*12+12)-(YEAR('Реестр СИ'!J106)*12+MONTH('Реестр СИ'!J106)))&gt;=0,MOD(((Год*12+12)-(YEAR('Реестр СИ'!J106)*12+MONTH('Реестр СИ'!J106))),MAX(1,'Реестр СИ'!H106))=0),DAY('Реестр СИ'!J106),""))</f>
        <v/>
      </c>
      <c r="R106" s="29">
        <f>IF('Реестр СИ'!B106="","",COUNT(F106:Q106)*N('Реестр СИ'!N106))</f>
        <v/>
      </c>
    </row>
    <row r="107">
      <c r="A107" s="26">
        <f>IF('Реестр СИ'!B107="","",'Реестр СИ'!A107)</f>
        <v/>
      </c>
      <c r="B107" s="27">
        <f>IF('Реестр СИ'!B107="","",'Реестр СИ'!B107)</f>
        <v/>
      </c>
      <c r="C107" s="26">
        <f>IF('Реестр СИ'!B107="","",'Реестр СИ'!C107)</f>
        <v/>
      </c>
      <c r="D107" s="26">
        <f>IF('Реестр СИ'!B107="","",'Реестр СИ'!E107)</f>
        <v/>
      </c>
      <c r="E107" s="26">
        <f>IF('Реестр СИ'!B107="","",'Реестр СИ'!H107)</f>
        <v/>
      </c>
      <c r="F107" s="28">
        <f>IF(OR('Реестр СИ'!J107="",'Реестр СИ'!G107="Выведено из эксплуатации"),"",IF(AND(((Год*12+1)-(YEAR('Реестр СИ'!J107)*12+MONTH('Реестр СИ'!J107)))&gt;=0,MOD(((Год*12+1)-(YEAR('Реестр СИ'!J107)*12+MONTH('Реестр СИ'!J107))),MAX(1,'Реестр СИ'!H107))=0),DAY('Реестр СИ'!J107),""))</f>
        <v/>
      </c>
      <c r="G107" s="28">
        <f>IF(OR('Реестр СИ'!J107="",'Реестр СИ'!G107="Выведено из эксплуатации"),"",IF(AND(((Год*12+2)-(YEAR('Реестр СИ'!J107)*12+MONTH('Реестр СИ'!J107)))&gt;=0,MOD(((Год*12+2)-(YEAR('Реестр СИ'!J107)*12+MONTH('Реестр СИ'!J107))),MAX(1,'Реестр СИ'!H107))=0),DAY('Реестр СИ'!J107),""))</f>
        <v/>
      </c>
      <c r="H107" s="28">
        <f>IF(OR('Реестр СИ'!J107="",'Реестр СИ'!G107="Выведено из эксплуатации"),"",IF(AND(((Год*12+3)-(YEAR('Реестр СИ'!J107)*12+MONTH('Реестр СИ'!J107)))&gt;=0,MOD(((Год*12+3)-(YEAR('Реестр СИ'!J107)*12+MONTH('Реестр СИ'!J107))),MAX(1,'Реестр СИ'!H107))=0),DAY('Реестр СИ'!J107),""))</f>
        <v/>
      </c>
      <c r="I107" s="28">
        <f>IF(OR('Реестр СИ'!J107="",'Реестр СИ'!G107="Выведено из эксплуатации"),"",IF(AND(((Год*12+4)-(YEAR('Реестр СИ'!J107)*12+MONTH('Реестр СИ'!J107)))&gt;=0,MOD(((Год*12+4)-(YEAR('Реестр СИ'!J107)*12+MONTH('Реестр СИ'!J107))),MAX(1,'Реестр СИ'!H107))=0),DAY('Реестр СИ'!J107),""))</f>
        <v/>
      </c>
      <c r="J107" s="28">
        <f>IF(OR('Реестр СИ'!J107="",'Реестр СИ'!G107="Выведено из эксплуатации"),"",IF(AND(((Год*12+5)-(YEAR('Реестр СИ'!J107)*12+MONTH('Реестр СИ'!J107)))&gt;=0,MOD(((Год*12+5)-(YEAR('Реестр СИ'!J107)*12+MONTH('Реестр СИ'!J107))),MAX(1,'Реестр СИ'!H107))=0),DAY('Реестр СИ'!J107),""))</f>
        <v/>
      </c>
      <c r="K107" s="28">
        <f>IF(OR('Реестр СИ'!J107="",'Реестр СИ'!G107="Выведено из эксплуатации"),"",IF(AND(((Год*12+6)-(YEAR('Реестр СИ'!J107)*12+MONTH('Реестр СИ'!J107)))&gt;=0,MOD(((Год*12+6)-(YEAR('Реестр СИ'!J107)*12+MONTH('Реестр СИ'!J107))),MAX(1,'Реестр СИ'!H107))=0),DAY('Реестр СИ'!J107),""))</f>
        <v/>
      </c>
      <c r="L107" s="28">
        <f>IF(OR('Реестр СИ'!J107="",'Реестр СИ'!G107="Выведено из эксплуатации"),"",IF(AND(((Год*12+7)-(YEAR('Реестр СИ'!J107)*12+MONTH('Реестр СИ'!J107)))&gt;=0,MOD(((Год*12+7)-(YEAR('Реестр СИ'!J107)*12+MONTH('Реестр СИ'!J107))),MAX(1,'Реестр СИ'!H107))=0),DAY('Реестр СИ'!J107),""))</f>
        <v/>
      </c>
      <c r="M107" s="28">
        <f>IF(OR('Реестр СИ'!J107="",'Реестр СИ'!G107="Выведено из эксплуатации"),"",IF(AND(((Год*12+8)-(YEAR('Реестр СИ'!J107)*12+MONTH('Реестр СИ'!J107)))&gt;=0,MOD(((Год*12+8)-(YEAR('Реестр СИ'!J107)*12+MONTH('Реестр СИ'!J107))),MAX(1,'Реестр СИ'!H107))=0),DAY('Реестр СИ'!J107),""))</f>
        <v/>
      </c>
      <c r="N107" s="28">
        <f>IF(OR('Реестр СИ'!J107="",'Реестр СИ'!G107="Выведено из эксплуатации"),"",IF(AND(((Год*12+9)-(YEAR('Реестр СИ'!J107)*12+MONTH('Реестр СИ'!J107)))&gt;=0,MOD(((Год*12+9)-(YEAR('Реестр СИ'!J107)*12+MONTH('Реестр СИ'!J107))),MAX(1,'Реестр СИ'!H107))=0),DAY('Реестр СИ'!J107),""))</f>
        <v/>
      </c>
      <c r="O107" s="28">
        <f>IF(OR('Реестр СИ'!J107="",'Реестр СИ'!G107="Выведено из эксплуатации"),"",IF(AND(((Год*12+10)-(YEAR('Реестр СИ'!J107)*12+MONTH('Реестр СИ'!J107)))&gt;=0,MOD(((Год*12+10)-(YEAR('Реестр СИ'!J107)*12+MONTH('Реестр СИ'!J107))),MAX(1,'Реестр СИ'!H107))=0),DAY('Реестр СИ'!J107),""))</f>
        <v/>
      </c>
      <c r="P107" s="28">
        <f>IF(OR('Реестр СИ'!J107="",'Реестр СИ'!G107="Выведено из эксплуатации"),"",IF(AND(((Год*12+11)-(YEAR('Реестр СИ'!J107)*12+MONTH('Реестр СИ'!J107)))&gt;=0,MOD(((Год*12+11)-(YEAR('Реестр СИ'!J107)*12+MONTH('Реестр СИ'!J107))),MAX(1,'Реестр СИ'!H107))=0),DAY('Реестр СИ'!J107),""))</f>
        <v/>
      </c>
      <c r="Q107" s="28">
        <f>IF(OR('Реестр СИ'!J107="",'Реестр СИ'!G107="Выведено из эксплуатации"),"",IF(AND(((Год*12+12)-(YEAR('Реестр СИ'!J107)*12+MONTH('Реестр СИ'!J107)))&gt;=0,MOD(((Год*12+12)-(YEAR('Реестр СИ'!J107)*12+MONTH('Реестр СИ'!J107))),MAX(1,'Реестр СИ'!H107))=0),DAY('Реестр СИ'!J107),""))</f>
        <v/>
      </c>
      <c r="R107" s="29">
        <f>IF('Реестр СИ'!B107="","",COUNT(F107:Q107)*N('Реестр СИ'!N107))</f>
        <v/>
      </c>
    </row>
    <row r="108">
      <c r="A108" s="26">
        <f>IF('Реестр СИ'!B108="","",'Реестр СИ'!A108)</f>
        <v/>
      </c>
      <c r="B108" s="27">
        <f>IF('Реестр СИ'!B108="","",'Реестр СИ'!B108)</f>
        <v/>
      </c>
      <c r="C108" s="26">
        <f>IF('Реестр СИ'!B108="","",'Реестр СИ'!C108)</f>
        <v/>
      </c>
      <c r="D108" s="26">
        <f>IF('Реестр СИ'!B108="","",'Реестр СИ'!E108)</f>
        <v/>
      </c>
      <c r="E108" s="26">
        <f>IF('Реестр СИ'!B108="","",'Реестр СИ'!H108)</f>
        <v/>
      </c>
      <c r="F108" s="28">
        <f>IF(OR('Реестр СИ'!J108="",'Реестр СИ'!G108="Выведено из эксплуатации"),"",IF(AND(((Год*12+1)-(YEAR('Реестр СИ'!J108)*12+MONTH('Реестр СИ'!J108)))&gt;=0,MOD(((Год*12+1)-(YEAR('Реестр СИ'!J108)*12+MONTH('Реестр СИ'!J108))),MAX(1,'Реестр СИ'!H108))=0),DAY('Реестр СИ'!J108),""))</f>
        <v/>
      </c>
      <c r="G108" s="28">
        <f>IF(OR('Реестр СИ'!J108="",'Реестр СИ'!G108="Выведено из эксплуатации"),"",IF(AND(((Год*12+2)-(YEAR('Реестр СИ'!J108)*12+MONTH('Реестр СИ'!J108)))&gt;=0,MOD(((Год*12+2)-(YEAR('Реестр СИ'!J108)*12+MONTH('Реестр СИ'!J108))),MAX(1,'Реестр СИ'!H108))=0),DAY('Реестр СИ'!J108),""))</f>
        <v/>
      </c>
      <c r="H108" s="28">
        <f>IF(OR('Реестр СИ'!J108="",'Реестр СИ'!G108="Выведено из эксплуатации"),"",IF(AND(((Год*12+3)-(YEAR('Реестр СИ'!J108)*12+MONTH('Реестр СИ'!J108)))&gt;=0,MOD(((Год*12+3)-(YEAR('Реестр СИ'!J108)*12+MONTH('Реестр СИ'!J108))),MAX(1,'Реестр СИ'!H108))=0),DAY('Реестр СИ'!J108),""))</f>
        <v/>
      </c>
      <c r="I108" s="28">
        <f>IF(OR('Реестр СИ'!J108="",'Реестр СИ'!G108="Выведено из эксплуатации"),"",IF(AND(((Год*12+4)-(YEAR('Реестр СИ'!J108)*12+MONTH('Реестр СИ'!J108)))&gt;=0,MOD(((Год*12+4)-(YEAR('Реестр СИ'!J108)*12+MONTH('Реестр СИ'!J108))),MAX(1,'Реестр СИ'!H108))=0),DAY('Реестр СИ'!J108),""))</f>
        <v/>
      </c>
      <c r="J108" s="28">
        <f>IF(OR('Реестр СИ'!J108="",'Реестр СИ'!G108="Выведено из эксплуатации"),"",IF(AND(((Год*12+5)-(YEAR('Реестр СИ'!J108)*12+MONTH('Реестр СИ'!J108)))&gt;=0,MOD(((Год*12+5)-(YEAR('Реестр СИ'!J108)*12+MONTH('Реестр СИ'!J108))),MAX(1,'Реестр СИ'!H108))=0),DAY('Реестр СИ'!J108),""))</f>
        <v/>
      </c>
      <c r="K108" s="28">
        <f>IF(OR('Реестр СИ'!J108="",'Реестр СИ'!G108="Выведено из эксплуатации"),"",IF(AND(((Год*12+6)-(YEAR('Реестр СИ'!J108)*12+MONTH('Реестр СИ'!J108)))&gt;=0,MOD(((Год*12+6)-(YEAR('Реестр СИ'!J108)*12+MONTH('Реестр СИ'!J108))),MAX(1,'Реестр СИ'!H108))=0),DAY('Реестр СИ'!J108),""))</f>
        <v/>
      </c>
      <c r="L108" s="28">
        <f>IF(OR('Реестр СИ'!J108="",'Реестр СИ'!G108="Выведено из эксплуатации"),"",IF(AND(((Год*12+7)-(YEAR('Реестр СИ'!J108)*12+MONTH('Реестр СИ'!J108)))&gt;=0,MOD(((Год*12+7)-(YEAR('Реестр СИ'!J108)*12+MONTH('Реестр СИ'!J108))),MAX(1,'Реестр СИ'!H108))=0),DAY('Реестр СИ'!J108),""))</f>
        <v/>
      </c>
      <c r="M108" s="28">
        <f>IF(OR('Реестр СИ'!J108="",'Реестр СИ'!G108="Выведено из эксплуатации"),"",IF(AND(((Год*12+8)-(YEAR('Реестр СИ'!J108)*12+MONTH('Реестр СИ'!J108)))&gt;=0,MOD(((Год*12+8)-(YEAR('Реестр СИ'!J108)*12+MONTH('Реестр СИ'!J108))),MAX(1,'Реестр СИ'!H108))=0),DAY('Реестр СИ'!J108),""))</f>
        <v/>
      </c>
      <c r="N108" s="28">
        <f>IF(OR('Реестр СИ'!J108="",'Реестр СИ'!G108="Выведено из эксплуатации"),"",IF(AND(((Год*12+9)-(YEAR('Реестр СИ'!J108)*12+MONTH('Реестр СИ'!J108)))&gt;=0,MOD(((Год*12+9)-(YEAR('Реестр СИ'!J108)*12+MONTH('Реестр СИ'!J108))),MAX(1,'Реестр СИ'!H108))=0),DAY('Реестр СИ'!J108),""))</f>
        <v/>
      </c>
      <c r="O108" s="28">
        <f>IF(OR('Реестр СИ'!J108="",'Реестр СИ'!G108="Выведено из эксплуатации"),"",IF(AND(((Год*12+10)-(YEAR('Реестр СИ'!J108)*12+MONTH('Реестр СИ'!J108)))&gt;=0,MOD(((Год*12+10)-(YEAR('Реестр СИ'!J108)*12+MONTH('Реестр СИ'!J108))),MAX(1,'Реестр СИ'!H108))=0),DAY('Реестр СИ'!J108),""))</f>
        <v/>
      </c>
      <c r="P108" s="28">
        <f>IF(OR('Реестр СИ'!J108="",'Реестр СИ'!G108="Выведено из эксплуатации"),"",IF(AND(((Год*12+11)-(YEAR('Реестр СИ'!J108)*12+MONTH('Реестр СИ'!J108)))&gt;=0,MOD(((Год*12+11)-(YEAR('Реестр СИ'!J108)*12+MONTH('Реестр СИ'!J108))),MAX(1,'Реестр СИ'!H108))=0),DAY('Реестр СИ'!J108),""))</f>
        <v/>
      </c>
      <c r="Q108" s="28">
        <f>IF(OR('Реестр СИ'!J108="",'Реестр СИ'!G108="Выведено из эксплуатации"),"",IF(AND(((Год*12+12)-(YEAR('Реестр СИ'!J108)*12+MONTH('Реестр СИ'!J108)))&gt;=0,MOD(((Год*12+12)-(YEAR('Реестр СИ'!J108)*12+MONTH('Реестр СИ'!J108))),MAX(1,'Реестр СИ'!H108))=0),DAY('Реестр СИ'!J108),""))</f>
        <v/>
      </c>
      <c r="R108" s="29">
        <f>IF('Реестр СИ'!B108="","",COUNT(F108:Q108)*N('Реестр СИ'!N108))</f>
        <v/>
      </c>
    </row>
    <row r="109">
      <c r="A109" s="26">
        <f>IF('Реестр СИ'!B109="","",'Реестр СИ'!A109)</f>
        <v/>
      </c>
      <c r="B109" s="27">
        <f>IF('Реестр СИ'!B109="","",'Реестр СИ'!B109)</f>
        <v/>
      </c>
      <c r="C109" s="26">
        <f>IF('Реестр СИ'!B109="","",'Реестр СИ'!C109)</f>
        <v/>
      </c>
      <c r="D109" s="26">
        <f>IF('Реестр СИ'!B109="","",'Реестр СИ'!E109)</f>
        <v/>
      </c>
      <c r="E109" s="26">
        <f>IF('Реестр СИ'!B109="","",'Реестр СИ'!H109)</f>
        <v/>
      </c>
      <c r="F109" s="28">
        <f>IF(OR('Реестр СИ'!J109="",'Реестр СИ'!G109="Выведено из эксплуатации"),"",IF(AND(((Год*12+1)-(YEAR('Реестр СИ'!J109)*12+MONTH('Реестр СИ'!J109)))&gt;=0,MOD(((Год*12+1)-(YEAR('Реестр СИ'!J109)*12+MONTH('Реестр СИ'!J109))),MAX(1,'Реестр СИ'!H109))=0),DAY('Реестр СИ'!J109),""))</f>
        <v/>
      </c>
      <c r="G109" s="28">
        <f>IF(OR('Реестр СИ'!J109="",'Реестр СИ'!G109="Выведено из эксплуатации"),"",IF(AND(((Год*12+2)-(YEAR('Реестр СИ'!J109)*12+MONTH('Реестр СИ'!J109)))&gt;=0,MOD(((Год*12+2)-(YEAR('Реестр СИ'!J109)*12+MONTH('Реестр СИ'!J109))),MAX(1,'Реестр СИ'!H109))=0),DAY('Реестр СИ'!J109),""))</f>
        <v/>
      </c>
      <c r="H109" s="28">
        <f>IF(OR('Реестр СИ'!J109="",'Реестр СИ'!G109="Выведено из эксплуатации"),"",IF(AND(((Год*12+3)-(YEAR('Реестр СИ'!J109)*12+MONTH('Реестр СИ'!J109)))&gt;=0,MOD(((Год*12+3)-(YEAR('Реестр СИ'!J109)*12+MONTH('Реестр СИ'!J109))),MAX(1,'Реестр СИ'!H109))=0),DAY('Реестр СИ'!J109),""))</f>
        <v/>
      </c>
      <c r="I109" s="28">
        <f>IF(OR('Реестр СИ'!J109="",'Реестр СИ'!G109="Выведено из эксплуатации"),"",IF(AND(((Год*12+4)-(YEAR('Реестр СИ'!J109)*12+MONTH('Реестр СИ'!J109)))&gt;=0,MOD(((Год*12+4)-(YEAR('Реестр СИ'!J109)*12+MONTH('Реестр СИ'!J109))),MAX(1,'Реестр СИ'!H109))=0),DAY('Реестр СИ'!J109),""))</f>
        <v/>
      </c>
      <c r="J109" s="28">
        <f>IF(OR('Реестр СИ'!J109="",'Реестр СИ'!G109="Выведено из эксплуатации"),"",IF(AND(((Год*12+5)-(YEAR('Реестр СИ'!J109)*12+MONTH('Реестр СИ'!J109)))&gt;=0,MOD(((Год*12+5)-(YEAR('Реестр СИ'!J109)*12+MONTH('Реестр СИ'!J109))),MAX(1,'Реестр СИ'!H109))=0),DAY('Реестр СИ'!J109),""))</f>
        <v/>
      </c>
      <c r="K109" s="28">
        <f>IF(OR('Реестр СИ'!J109="",'Реестр СИ'!G109="Выведено из эксплуатации"),"",IF(AND(((Год*12+6)-(YEAR('Реестр СИ'!J109)*12+MONTH('Реестр СИ'!J109)))&gt;=0,MOD(((Год*12+6)-(YEAR('Реестр СИ'!J109)*12+MONTH('Реестр СИ'!J109))),MAX(1,'Реестр СИ'!H109))=0),DAY('Реестр СИ'!J109),""))</f>
        <v/>
      </c>
      <c r="L109" s="28">
        <f>IF(OR('Реестр СИ'!J109="",'Реестр СИ'!G109="Выведено из эксплуатации"),"",IF(AND(((Год*12+7)-(YEAR('Реестр СИ'!J109)*12+MONTH('Реестр СИ'!J109)))&gt;=0,MOD(((Год*12+7)-(YEAR('Реестр СИ'!J109)*12+MONTH('Реестр СИ'!J109))),MAX(1,'Реестр СИ'!H109))=0),DAY('Реестр СИ'!J109),""))</f>
        <v/>
      </c>
      <c r="M109" s="28">
        <f>IF(OR('Реестр СИ'!J109="",'Реестр СИ'!G109="Выведено из эксплуатации"),"",IF(AND(((Год*12+8)-(YEAR('Реестр СИ'!J109)*12+MONTH('Реестр СИ'!J109)))&gt;=0,MOD(((Год*12+8)-(YEAR('Реестр СИ'!J109)*12+MONTH('Реестр СИ'!J109))),MAX(1,'Реестр СИ'!H109))=0),DAY('Реестр СИ'!J109),""))</f>
        <v/>
      </c>
      <c r="N109" s="28">
        <f>IF(OR('Реестр СИ'!J109="",'Реестр СИ'!G109="Выведено из эксплуатации"),"",IF(AND(((Год*12+9)-(YEAR('Реестр СИ'!J109)*12+MONTH('Реестр СИ'!J109)))&gt;=0,MOD(((Год*12+9)-(YEAR('Реестр СИ'!J109)*12+MONTH('Реестр СИ'!J109))),MAX(1,'Реестр СИ'!H109))=0),DAY('Реестр СИ'!J109),""))</f>
        <v/>
      </c>
      <c r="O109" s="28">
        <f>IF(OR('Реестр СИ'!J109="",'Реестр СИ'!G109="Выведено из эксплуатации"),"",IF(AND(((Год*12+10)-(YEAR('Реестр СИ'!J109)*12+MONTH('Реестр СИ'!J109)))&gt;=0,MOD(((Год*12+10)-(YEAR('Реестр СИ'!J109)*12+MONTH('Реестр СИ'!J109))),MAX(1,'Реестр СИ'!H109))=0),DAY('Реестр СИ'!J109),""))</f>
        <v/>
      </c>
      <c r="P109" s="28">
        <f>IF(OR('Реестр СИ'!J109="",'Реестр СИ'!G109="Выведено из эксплуатации"),"",IF(AND(((Год*12+11)-(YEAR('Реестр СИ'!J109)*12+MONTH('Реестр СИ'!J109)))&gt;=0,MOD(((Год*12+11)-(YEAR('Реестр СИ'!J109)*12+MONTH('Реестр СИ'!J109))),MAX(1,'Реестр СИ'!H109))=0),DAY('Реестр СИ'!J109),""))</f>
        <v/>
      </c>
      <c r="Q109" s="28">
        <f>IF(OR('Реестр СИ'!J109="",'Реестр СИ'!G109="Выведено из эксплуатации"),"",IF(AND(((Год*12+12)-(YEAR('Реестр СИ'!J109)*12+MONTH('Реестр СИ'!J109)))&gt;=0,MOD(((Год*12+12)-(YEAR('Реестр СИ'!J109)*12+MONTH('Реестр СИ'!J109))),MAX(1,'Реестр СИ'!H109))=0),DAY('Реестр СИ'!J109),""))</f>
        <v/>
      </c>
      <c r="R109" s="29">
        <f>IF('Реестр СИ'!B109="","",COUNT(F109:Q109)*N('Реестр СИ'!N109))</f>
        <v/>
      </c>
    </row>
    <row r="110">
      <c r="A110" s="26">
        <f>IF('Реестр СИ'!B110="","",'Реестр СИ'!A110)</f>
        <v/>
      </c>
      <c r="B110" s="27">
        <f>IF('Реестр СИ'!B110="","",'Реестр СИ'!B110)</f>
        <v/>
      </c>
      <c r="C110" s="26">
        <f>IF('Реестр СИ'!B110="","",'Реестр СИ'!C110)</f>
        <v/>
      </c>
      <c r="D110" s="26">
        <f>IF('Реестр СИ'!B110="","",'Реестр СИ'!E110)</f>
        <v/>
      </c>
      <c r="E110" s="26">
        <f>IF('Реестр СИ'!B110="","",'Реестр СИ'!H110)</f>
        <v/>
      </c>
      <c r="F110" s="28">
        <f>IF(OR('Реестр СИ'!J110="",'Реестр СИ'!G110="Выведено из эксплуатации"),"",IF(AND(((Год*12+1)-(YEAR('Реестр СИ'!J110)*12+MONTH('Реестр СИ'!J110)))&gt;=0,MOD(((Год*12+1)-(YEAR('Реестр СИ'!J110)*12+MONTH('Реестр СИ'!J110))),MAX(1,'Реестр СИ'!H110))=0),DAY('Реестр СИ'!J110),""))</f>
        <v/>
      </c>
      <c r="G110" s="28">
        <f>IF(OR('Реестр СИ'!J110="",'Реестр СИ'!G110="Выведено из эксплуатации"),"",IF(AND(((Год*12+2)-(YEAR('Реестр СИ'!J110)*12+MONTH('Реестр СИ'!J110)))&gt;=0,MOD(((Год*12+2)-(YEAR('Реестр СИ'!J110)*12+MONTH('Реестр СИ'!J110))),MAX(1,'Реестр СИ'!H110))=0),DAY('Реестр СИ'!J110),""))</f>
        <v/>
      </c>
      <c r="H110" s="28">
        <f>IF(OR('Реестр СИ'!J110="",'Реестр СИ'!G110="Выведено из эксплуатации"),"",IF(AND(((Год*12+3)-(YEAR('Реестр СИ'!J110)*12+MONTH('Реестр СИ'!J110)))&gt;=0,MOD(((Год*12+3)-(YEAR('Реестр СИ'!J110)*12+MONTH('Реестр СИ'!J110))),MAX(1,'Реестр СИ'!H110))=0),DAY('Реестр СИ'!J110),""))</f>
        <v/>
      </c>
      <c r="I110" s="28">
        <f>IF(OR('Реестр СИ'!J110="",'Реестр СИ'!G110="Выведено из эксплуатации"),"",IF(AND(((Год*12+4)-(YEAR('Реестр СИ'!J110)*12+MONTH('Реестр СИ'!J110)))&gt;=0,MOD(((Год*12+4)-(YEAR('Реестр СИ'!J110)*12+MONTH('Реестр СИ'!J110))),MAX(1,'Реестр СИ'!H110))=0),DAY('Реестр СИ'!J110),""))</f>
        <v/>
      </c>
      <c r="J110" s="28">
        <f>IF(OR('Реестр СИ'!J110="",'Реестр СИ'!G110="Выведено из эксплуатации"),"",IF(AND(((Год*12+5)-(YEAR('Реестр СИ'!J110)*12+MONTH('Реестр СИ'!J110)))&gt;=0,MOD(((Год*12+5)-(YEAR('Реестр СИ'!J110)*12+MONTH('Реестр СИ'!J110))),MAX(1,'Реестр СИ'!H110))=0),DAY('Реестр СИ'!J110),""))</f>
        <v/>
      </c>
      <c r="K110" s="28">
        <f>IF(OR('Реестр СИ'!J110="",'Реестр СИ'!G110="Выведено из эксплуатации"),"",IF(AND(((Год*12+6)-(YEAR('Реестр СИ'!J110)*12+MONTH('Реестр СИ'!J110)))&gt;=0,MOD(((Год*12+6)-(YEAR('Реестр СИ'!J110)*12+MONTH('Реестр СИ'!J110))),MAX(1,'Реестр СИ'!H110))=0),DAY('Реестр СИ'!J110),""))</f>
        <v/>
      </c>
      <c r="L110" s="28">
        <f>IF(OR('Реестр СИ'!J110="",'Реестр СИ'!G110="Выведено из эксплуатации"),"",IF(AND(((Год*12+7)-(YEAR('Реестр СИ'!J110)*12+MONTH('Реестр СИ'!J110)))&gt;=0,MOD(((Год*12+7)-(YEAR('Реестр СИ'!J110)*12+MONTH('Реестр СИ'!J110))),MAX(1,'Реестр СИ'!H110))=0),DAY('Реестр СИ'!J110),""))</f>
        <v/>
      </c>
      <c r="M110" s="28">
        <f>IF(OR('Реестр СИ'!J110="",'Реестр СИ'!G110="Выведено из эксплуатации"),"",IF(AND(((Год*12+8)-(YEAR('Реестр СИ'!J110)*12+MONTH('Реестр СИ'!J110)))&gt;=0,MOD(((Год*12+8)-(YEAR('Реестр СИ'!J110)*12+MONTH('Реестр СИ'!J110))),MAX(1,'Реестр СИ'!H110))=0),DAY('Реестр СИ'!J110),""))</f>
        <v/>
      </c>
      <c r="N110" s="28">
        <f>IF(OR('Реестр СИ'!J110="",'Реестр СИ'!G110="Выведено из эксплуатации"),"",IF(AND(((Год*12+9)-(YEAR('Реестр СИ'!J110)*12+MONTH('Реестр СИ'!J110)))&gt;=0,MOD(((Год*12+9)-(YEAR('Реестр СИ'!J110)*12+MONTH('Реестр СИ'!J110))),MAX(1,'Реестр СИ'!H110))=0),DAY('Реестр СИ'!J110),""))</f>
        <v/>
      </c>
      <c r="O110" s="28">
        <f>IF(OR('Реестр СИ'!J110="",'Реестр СИ'!G110="Выведено из эксплуатации"),"",IF(AND(((Год*12+10)-(YEAR('Реестр СИ'!J110)*12+MONTH('Реестр СИ'!J110)))&gt;=0,MOD(((Год*12+10)-(YEAR('Реестр СИ'!J110)*12+MONTH('Реестр СИ'!J110))),MAX(1,'Реестр СИ'!H110))=0),DAY('Реестр СИ'!J110),""))</f>
        <v/>
      </c>
      <c r="P110" s="28">
        <f>IF(OR('Реестр СИ'!J110="",'Реестр СИ'!G110="Выведено из эксплуатации"),"",IF(AND(((Год*12+11)-(YEAR('Реестр СИ'!J110)*12+MONTH('Реестр СИ'!J110)))&gt;=0,MOD(((Год*12+11)-(YEAR('Реестр СИ'!J110)*12+MONTH('Реестр СИ'!J110))),MAX(1,'Реестр СИ'!H110))=0),DAY('Реестр СИ'!J110),""))</f>
        <v/>
      </c>
      <c r="Q110" s="28">
        <f>IF(OR('Реестр СИ'!J110="",'Реестр СИ'!G110="Выведено из эксплуатации"),"",IF(AND(((Год*12+12)-(YEAR('Реестр СИ'!J110)*12+MONTH('Реестр СИ'!J110)))&gt;=0,MOD(((Год*12+12)-(YEAR('Реестр СИ'!J110)*12+MONTH('Реестр СИ'!J110))),MAX(1,'Реестр СИ'!H110))=0),DAY('Реестр СИ'!J110),""))</f>
        <v/>
      </c>
      <c r="R110" s="29">
        <f>IF('Реестр СИ'!B110="","",COUNT(F110:Q110)*N('Реестр СИ'!N110))</f>
        <v/>
      </c>
    </row>
    <row r="111">
      <c r="A111" s="26">
        <f>IF('Реестр СИ'!B111="","",'Реестр СИ'!A111)</f>
        <v/>
      </c>
      <c r="B111" s="27">
        <f>IF('Реестр СИ'!B111="","",'Реестр СИ'!B111)</f>
        <v/>
      </c>
      <c r="C111" s="26">
        <f>IF('Реестр СИ'!B111="","",'Реестр СИ'!C111)</f>
        <v/>
      </c>
      <c r="D111" s="26">
        <f>IF('Реестр СИ'!B111="","",'Реестр СИ'!E111)</f>
        <v/>
      </c>
      <c r="E111" s="26">
        <f>IF('Реестр СИ'!B111="","",'Реестр СИ'!H111)</f>
        <v/>
      </c>
      <c r="F111" s="28">
        <f>IF(OR('Реестр СИ'!J111="",'Реестр СИ'!G111="Выведено из эксплуатации"),"",IF(AND(((Год*12+1)-(YEAR('Реестр СИ'!J111)*12+MONTH('Реестр СИ'!J111)))&gt;=0,MOD(((Год*12+1)-(YEAR('Реестр СИ'!J111)*12+MONTH('Реестр СИ'!J111))),MAX(1,'Реестр СИ'!H111))=0),DAY('Реестр СИ'!J111),""))</f>
        <v/>
      </c>
      <c r="G111" s="28">
        <f>IF(OR('Реестр СИ'!J111="",'Реестр СИ'!G111="Выведено из эксплуатации"),"",IF(AND(((Год*12+2)-(YEAR('Реестр СИ'!J111)*12+MONTH('Реестр СИ'!J111)))&gt;=0,MOD(((Год*12+2)-(YEAR('Реестр СИ'!J111)*12+MONTH('Реестр СИ'!J111))),MAX(1,'Реестр СИ'!H111))=0),DAY('Реестр СИ'!J111),""))</f>
        <v/>
      </c>
      <c r="H111" s="28">
        <f>IF(OR('Реестр СИ'!J111="",'Реестр СИ'!G111="Выведено из эксплуатации"),"",IF(AND(((Год*12+3)-(YEAR('Реестр СИ'!J111)*12+MONTH('Реестр СИ'!J111)))&gt;=0,MOD(((Год*12+3)-(YEAR('Реестр СИ'!J111)*12+MONTH('Реестр СИ'!J111))),MAX(1,'Реестр СИ'!H111))=0),DAY('Реестр СИ'!J111),""))</f>
        <v/>
      </c>
      <c r="I111" s="28">
        <f>IF(OR('Реестр СИ'!J111="",'Реестр СИ'!G111="Выведено из эксплуатации"),"",IF(AND(((Год*12+4)-(YEAR('Реестр СИ'!J111)*12+MONTH('Реестр СИ'!J111)))&gt;=0,MOD(((Год*12+4)-(YEAR('Реестр СИ'!J111)*12+MONTH('Реестр СИ'!J111))),MAX(1,'Реестр СИ'!H111))=0),DAY('Реестр СИ'!J111),""))</f>
        <v/>
      </c>
      <c r="J111" s="28">
        <f>IF(OR('Реестр СИ'!J111="",'Реестр СИ'!G111="Выведено из эксплуатации"),"",IF(AND(((Год*12+5)-(YEAR('Реестр СИ'!J111)*12+MONTH('Реестр СИ'!J111)))&gt;=0,MOD(((Год*12+5)-(YEAR('Реестр СИ'!J111)*12+MONTH('Реестр СИ'!J111))),MAX(1,'Реестр СИ'!H111))=0),DAY('Реестр СИ'!J111),""))</f>
        <v/>
      </c>
      <c r="K111" s="28">
        <f>IF(OR('Реестр СИ'!J111="",'Реестр СИ'!G111="Выведено из эксплуатации"),"",IF(AND(((Год*12+6)-(YEAR('Реестр СИ'!J111)*12+MONTH('Реестр СИ'!J111)))&gt;=0,MOD(((Год*12+6)-(YEAR('Реестр СИ'!J111)*12+MONTH('Реестр СИ'!J111))),MAX(1,'Реестр СИ'!H111))=0),DAY('Реестр СИ'!J111),""))</f>
        <v/>
      </c>
      <c r="L111" s="28">
        <f>IF(OR('Реестр СИ'!J111="",'Реестр СИ'!G111="Выведено из эксплуатации"),"",IF(AND(((Год*12+7)-(YEAR('Реестр СИ'!J111)*12+MONTH('Реестр СИ'!J111)))&gt;=0,MOD(((Год*12+7)-(YEAR('Реестр СИ'!J111)*12+MONTH('Реестр СИ'!J111))),MAX(1,'Реестр СИ'!H111))=0),DAY('Реестр СИ'!J111),""))</f>
        <v/>
      </c>
      <c r="M111" s="28">
        <f>IF(OR('Реестр СИ'!J111="",'Реестр СИ'!G111="Выведено из эксплуатации"),"",IF(AND(((Год*12+8)-(YEAR('Реестр СИ'!J111)*12+MONTH('Реестр СИ'!J111)))&gt;=0,MOD(((Год*12+8)-(YEAR('Реестр СИ'!J111)*12+MONTH('Реестр СИ'!J111))),MAX(1,'Реестр СИ'!H111))=0),DAY('Реестр СИ'!J111),""))</f>
        <v/>
      </c>
      <c r="N111" s="28">
        <f>IF(OR('Реестр СИ'!J111="",'Реестр СИ'!G111="Выведено из эксплуатации"),"",IF(AND(((Год*12+9)-(YEAR('Реестр СИ'!J111)*12+MONTH('Реестр СИ'!J111)))&gt;=0,MOD(((Год*12+9)-(YEAR('Реестр СИ'!J111)*12+MONTH('Реестр СИ'!J111))),MAX(1,'Реестр СИ'!H111))=0),DAY('Реестр СИ'!J111),""))</f>
        <v/>
      </c>
      <c r="O111" s="28">
        <f>IF(OR('Реестр СИ'!J111="",'Реестр СИ'!G111="Выведено из эксплуатации"),"",IF(AND(((Год*12+10)-(YEAR('Реестр СИ'!J111)*12+MONTH('Реестр СИ'!J111)))&gt;=0,MOD(((Год*12+10)-(YEAR('Реестр СИ'!J111)*12+MONTH('Реестр СИ'!J111))),MAX(1,'Реестр СИ'!H111))=0),DAY('Реестр СИ'!J111),""))</f>
        <v/>
      </c>
      <c r="P111" s="28">
        <f>IF(OR('Реестр СИ'!J111="",'Реестр СИ'!G111="Выведено из эксплуатации"),"",IF(AND(((Год*12+11)-(YEAR('Реестр СИ'!J111)*12+MONTH('Реестр СИ'!J111)))&gt;=0,MOD(((Год*12+11)-(YEAR('Реестр СИ'!J111)*12+MONTH('Реестр СИ'!J111))),MAX(1,'Реестр СИ'!H111))=0),DAY('Реестр СИ'!J111),""))</f>
        <v/>
      </c>
      <c r="Q111" s="28">
        <f>IF(OR('Реестр СИ'!J111="",'Реестр СИ'!G111="Выведено из эксплуатации"),"",IF(AND(((Год*12+12)-(YEAR('Реестр СИ'!J111)*12+MONTH('Реестр СИ'!J111)))&gt;=0,MOD(((Год*12+12)-(YEAR('Реестр СИ'!J111)*12+MONTH('Реестр СИ'!J111))),MAX(1,'Реестр СИ'!H111))=0),DAY('Реестр СИ'!J111),""))</f>
        <v/>
      </c>
      <c r="R111" s="29">
        <f>IF('Реестр СИ'!B111="","",COUNT(F111:Q111)*N('Реестр СИ'!N111))</f>
        <v/>
      </c>
    </row>
    <row r="112">
      <c r="A112" s="26">
        <f>IF('Реестр СИ'!B112="","",'Реестр СИ'!A112)</f>
        <v/>
      </c>
      <c r="B112" s="27">
        <f>IF('Реестр СИ'!B112="","",'Реестр СИ'!B112)</f>
        <v/>
      </c>
      <c r="C112" s="26">
        <f>IF('Реестр СИ'!B112="","",'Реестр СИ'!C112)</f>
        <v/>
      </c>
      <c r="D112" s="26">
        <f>IF('Реестр СИ'!B112="","",'Реестр СИ'!E112)</f>
        <v/>
      </c>
      <c r="E112" s="26">
        <f>IF('Реестр СИ'!B112="","",'Реестр СИ'!H112)</f>
        <v/>
      </c>
      <c r="F112" s="28">
        <f>IF(OR('Реестр СИ'!J112="",'Реестр СИ'!G112="Выведено из эксплуатации"),"",IF(AND(((Год*12+1)-(YEAR('Реестр СИ'!J112)*12+MONTH('Реестр СИ'!J112)))&gt;=0,MOD(((Год*12+1)-(YEAR('Реестр СИ'!J112)*12+MONTH('Реестр СИ'!J112))),MAX(1,'Реестр СИ'!H112))=0),DAY('Реестр СИ'!J112),""))</f>
        <v/>
      </c>
      <c r="G112" s="28">
        <f>IF(OR('Реестр СИ'!J112="",'Реестр СИ'!G112="Выведено из эксплуатации"),"",IF(AND(((Год*12+2)-(YEAR('Реестр СИ'!J112)*12+MONTH('Реестр СИ'!J112)))&gt;=0,MOD(((Год*12+2)-(YEAR('Реестр СИ'!J112)*12+MONTH('Реестр СИ'!J112))),MAX(1,'Реестр СИ'!H112))=0),DAY('Реестр СИ'!J112),""))</f>
        <v/>
      </c>
      <c r="H112" s="28">
        <f>IF(OR('Реестр СИ'!J112="",'Реестр СИ'!G112="Выведено из эксплуатации"),"",IF(AND(((Год*12+3)-(YEAR('Реестр СИ'!J112)*12+MONTH('Реестр СИ'!J112)))&gt;=0,MOD(((Год*12+3)-(YEAR('Реестр СИ'!J112)*12+MONTH('Реестр СИ'!J112))),MAX(1,'Реестр СИ'!H112))=0),DAY('Реестр СИ'!J112),""))</f>
        <v/>
      </c>
      <c r="I112" s="28">
        <f>IF(OR('Реестр СИ'!J112="",'Реестр СИ'!G112="Выведено из эксплуатации"),"",IF(AND(((Год*12+4)-(YEAR('Реестр СИ'!J112)*12+MONTH('Реестр СИ'!J112)))&gt;=0,MOD(((Год*12+4)-(YEAR('Реестр СИ'!J112)*12+MONTH('Реестр СИ'!J112))),MAX(1,'Реестр СИ'!H112))=0),DAY('Реестр СИ'!J112),""))</f>
        <v/>
      </c>
      <c r="J112" s="28">
        <f>IF(OR('Реестр СИ'!J112="",'Реестр СИ'!G112="Выведено из эксплуатации"),"",IF(AND(((Год*12+5)-(YEAR('Реестр СИ'!J112)*12+MONTH('Реестр СИ'!J112)))&gt;=0,MOD(((Год*12+5)-(YEAR('Реестр СИ'!J112)*12+MONTH('Реестр СИ'!J112))),MAX(1,'Реестр СИ'!H112))=0),DAY('Реестр СИ'!J112),""))</f>
        <v/>
      </c>
      <c r="K112" s="28">
        <f>IF(OR('Реестр СИ'!J112="",'Реестр СИ'!G112="Выведено из эксплуатации"),"",IF(AND(((Год*12+6)-(YEAR('Реестр СИ'!J112)*12+MONTH('Реестр СИ'!J112)))&gt;=0,MOD(((Год*12+6)-(YEAR('Реестр СИ'!J112)*12+MONTH('Реестр СИ'!J112))),MAX(1,'Реестр СИ'!H112))=0),DAY('Реестр СИ'!J112),""))</f>
        <v/>
      </c>
      <c r="L112" s="28">
        <f>IF(OR('Реестр СИ'!J112="",'Реестр СИ'!G112="Выведено из эксплуатации"),"",IF(AND(((Год*12+7)-(YEAR('Реестр СИ'!J112)*12+MONTH('Реестр СИ'!J112)))&gt;=0,MOD(((Год*12+7)-(YEAR('Реестр СИ'!J112)*12+MONTH('Реестр СИ'!J112))),MAX(1,'Реестр СИ'!H112))=0),DAY('Реестр СИ'!J112),""))</f>
        <v/>
      </c>
      <c r="M112" s="28">
        <f>IF(OR('Реестр СИ'!J112="",'Реестр СИ'!G112="Выведено из эксплуатации"),"",IF(AND(((Год*12+8)-(YEAR('Реестр СИ'!J112)*12+MONTH('Реестр СИ'!J112)))&gt;=0,MOD(((Год*12+8)-(YEAR('Реестр СИ'!J112)*12+MONTH('Реестр СИ'!J112))),MAX(1,'Реестр СИ'!H112))=0),DAY('Реестр СИ'!J112),""))</f>
        <v/>
      </c>
      <c r="N112" s="28">
        <f>IF(OR('Реестр СИ'!J112="",'Реестр СИ'!G112="Выведено из эксплуатации"),"",IF(AND(((Год*12+9)-(YEAR('Реестр СИ'!J112)*12+MONTH('Реестр СИ'!J112)))&gt;=0,MOD(((Год*12+9)-(YEAR('Реестр СИ'!J112)*12+MONTH('Реестр СИ'!J112))),MAX(1,'Реестр СИ'!H112))=0),DAY('Реестр СИ'!J112),""))</f>
        <v/>
      </c>
      <c r="O112" s="28">
        <f>IF(OR('Реестр СИ'!J112="",'Реестр СИ'!G112="Выведено из эксплуатации"),"",IF(AND(((Год*12+10)-(YEAR('Реестр СИ'!J112)*12+MONTH('Реестр СИ'!J112)))&gt;=0,MOD(((Год*12+10)-(YEAR('Реестр СИ'!J112)*12+MONTH('Реестр СИ'!J112))),MAX(1,'Реестр СИ'!H112))=0),DAY('Реестр СИ'!J112),""))</f>
        <v/>
      </c>
      <c r="P112" s="28">
        <f>IF(OR('Реестр СИ'!J112="",'Реестр СИ'!G112="Выведено из эксплуатации"),"",IF(AND(((Год*12+11)-(YEAR('Реестр СИ'!J112)*12+MONTH('Реестр СИ'!J112)))&gt;=0,MOD(((Год*12+11)-(YEAR('Реестр СИ'!J112)*12+MONTH('Реестр СИ'!J112))),MAX(1,'Реестр СИ'!H112))=0),DAY('Реестр СИ'!J112),""))</f>
        <v/>
      </c>
      <c r="Q112" s="28">
        <f>IF(OR('Реестр СИ'!J112="",'Реестр СИ'!G112="Выведено из эксплуатации"),"",IF(AND(((Год*12+12)-(YEAR('Реестр СИ'!J112)*12+MONTH('Реестр СИ'!J112)))&gt;=0,MOD(((Год*12+12)-(YEAR('Реестр СИ'!J112)*12+MONTH('Реестр СИ'!J112))),MAX(1,'Реестр СИ'!H112))=0),DAY('Реестр СИ'!J112),""))</f>
        <v/>
      </c>
      <c r="R112" s="29">
        <f>IF('Реестр СИ'!B112="","",COUNT(F112:Q112)*N('Реестр СИ'!N112))</f>
        <v/>
      </c>
    </row>
    <row r="113">
      <c r="A113" s="26">
        <f>IF('Реестр СИ'!B113="","",'Реестр СИ'!A113)</f>
        <v/>
      </c>
      <c r="B113" s="27">
        <f>IF('Реестр СИ'!B113="","",'Реестр СИ'!B113)</f>
        <v/>
      </c>
      <c r="C113" s="26">
        <f>IF('Реестр СИ'!B113="","",'Реестр СИ'!C113)</f>
        <v/>
      </c>
      <c r="D113" s="26">
        <f>IF('Реестр СИ'!B113="","",'Реестр СИ'!E113)</f>
        <v/>
      </c>
      <c r="E113" s="26">
        <f>IF('Реестр СИ'!B113="","",'Реестр СИ'!H113)</f>
        <v/>
      </c>
      <c r="F113" s="28">
        <f>IF(OR('Реестр СИ'!J113="",'Реестр СИ'!G113="Выведено из эксплуатации"),"",IF(AND(((Год*12+1)-(YEAR('Реестр СИ'!J113)*12+MONTH('Реестр СИ'!J113)))&gt;=0,MOD(((Год*12+1)-(YEAR('Реестр СИ'!J113)*12+MONTH('Реестр СИ'!J113))),MAX(1,'Реестр СИ'!H113))=0),DAY('Реестр СИ'!J113),""))</f>
        <v/>
      </c>
      <c r="G113" s="28">
        <f>IF(OR('Реестр СИ'!J113="",'Реестр СИ'!G113="Выведено из эксплуатации"),"",IF(AND(((Год*12+2)-(YEAR('Реестр СИ'!J113)*12+MONTH('Реестр СИ'!J113)))&gt;=0,MOD(((Год*12+2)-(YEAR('Реестр СИ'!J113)*12+MONTH('Реестр СИ'!J113))),MAX(1,'Реестр СИ'!H113))=0),DAY('Реестр СИ'!J113),""))</f>
        <v/>
      </c>
      <c r="H113" s="28">
        <f>IF(OR('Реестр СИ'!J113="",'Реестр СИ'!G113="Выведено из эксплуатации"),"",IF(AND(((Год*12+3)-(YEAR('Реестр СИ'!J113)*12+MONTH('Реестр СИ'!J113)))&gt;=0,MOD(((Год*12+3)-(YEAR('Реестр СИ'!J113)*12+MONTH('Реестр СИ'!J113))),MAX(1,'Реестр СИ'!H113))=0),DAY('Реестр СИ'!J113),""))</f>
        <v/>
      </c>
      <c r="I113" s="28">
        <f>IF(OR('Реестр СИ'!J113="",'Реестр СИ'!G113="Выведено из эксплуатации"),"",IF(AND(((Год*12+4)-(YEAR('Реестр СИ'!J113)*12+MONTH('Реестр СИ'!J113)))&gt;=0,MOD(((Год*12+4)-(YEAR('Реестр СИ'!J113)*12+MONTH('Реестр СИ'!J113))),MAX(1,'Реестр СИ'!H113))=0),DAY('Реестр СИ'!J113),""))</f>
        <v/>
      </c>
      <c r="J113" s="28">
        <f>IF(OR('Реестр СИ'!J113="",'Реестр СИ'!G113="Выведено из эксплуатации"),"",IF(AND(((Год*12+5)-(YEAR('Реестр СИ'!J113)*12+MONTH('Реестр СИ'!J113)))&gt;=0,MOD(((Год*12+5)-(YEAR('Реестр СИ'!J113)*12+MONTH('Реестр СИ'!J113))),MAX(1,'Реестр СИ'!H113))=0),DAY('Реестр СИ'!J113),""))</f>
        <v/>
      </c>
      <c r="K113" s="28">
        <f>IF(OR('Реестр СИ'!J113="",'Реестр СИ'!G113="Выведено из эксплуатации"),"",IF(AND(((Год*12+6)-(YEAR('Реестр СИ'!J113)*12+MONTH('Реестр СИ'!J113)))&gt;=0,MOD(((Год*12+6)-(YEAR('Реестр СИ'!J113)*12+MONTH('Реестр СИ'!J113))),MAX(1,'Реестр СИ'!H113))=0),DAY('Реестр СИ'!J113),""))</f>
        <v/>
      </c>
      <c r="L113" s="28">
        <f>IF(OR('Реестр СИ'!J113="",'Реестр СИ'!G113="Выведено из эксплуатации"),"",IF(AND(((Год*12+7)-(YEAR('Реестр СИ'!J113)*12+MONTH('Реестр СИ'!J113)))&gt;=0,MOD(((Год*12+7)-(YEAR('Реестр СИ'!J113)*12+MONTH('Реестр СИ'!J113))),MAX(1,'Реестр СИ'!H113))=0),DAY('Реестр СИ'!J113),""))</f>
        <v/>
      </c>
      <c r="M113" s="28">
        <f>IF(OR('Реестр СИ'!J113="",'Реестр СИ'!G113="Выведено из эксплуатации"),"",IF(AND(((Год*12+8)-(YEAR('Реестр СИ'!J113)*12+MONTH('Реестр СИ'!J113)))&gt;=0,MOD(((Год*12+8)-(YEAR('Реестр СИ'!J113)*12+MONTH('Реестр СИ'!J113))),MAX(1,'Реестр СИ'!H113))=0),DAY('Реестр СИ'!J113),""))</f>
        <v/>
      </c>
      <c r="N113" s="28">
        <f>IF(OR('Реестр СИ'!J113="",'Реестр СИ'!G113="Выведено из эксплуатации"),"",IF(AND(((Год*12+9)-(YEAR('Реестр СИ'!J113)*12+MONTH('Реестр СИ'!J113)))&gt;=0,MOD(((Год*12+9)-(YEAR('Реестр СИ'!J113)*12+MONTH('Реестр СИ'!J113))),MAX(1,'Реестр СИ'!H113))=0),DAY('Реестр СИ'!J113),""))</f>
        <v/>
      </c>
      <c r="O113" s="28">
        <f>IF(OR('Реестр СИ'!J113="",'Реестр СИ'!G113="Выведено из эксплуатации"),"",IF(AND(((Год*12+10)-(YEAR('Реестр СИ'!J113)*12+MONTH('Реестр СИ'!J113)))&gt;=0,MOD(((Год*12+10)-(YEAR('Реестр СИ'!J113)*12+MONTH('Реестр СИ'!J113))),MAX(1,'Реестр СИ'!H113))=0),DAY('Реестр СИ'!J113),""))</f>
        <v/>
      </c>
      <c r="P113" s="28">
        <f>IF(OR('Реестр СИ'!J113="",'Реестр СИ'!G113="Выведено из эксплуатации"),"",IF(AND(((Год*12+11)-(YEAR('Реестр СИ'!J113)*12+MONTH('Реестр СИ'!J113)))&gt;=0,MOD(((Год*12+11)-(YEAR('Реестр СИ'!J113)*12+MONTH('Реестр СИ'!J113))),MAX(1,'Реестр СИ'!H113))=0),DAY('Реестр СИ'!J113),""))</f>
        <v/>
      </c>
      <c r="Q113" s="28">
        <f>IF(OR('Реестр СИ'!J113="",'Реестр СИ'!G113="Выведено из эксплуатации"),"",IF(AND(((Год*12+12)-(YEAR('Реестр СИ'!J113)*12+MONTH('Реестр СИ'!J113)))&gt;=0,MOD(((Год*12+12)-(YEAR('Реестр СИ'!J113)*12+MONTH('Реестр СИ'!J113))),MAX(1,'Реестр СИ'!H113))=0),DAY('Реестр СИ'!J113),""))</f>
        <v/>
      </c>
      <c r="R113" s="29">
        <f>IF('Реестр СИ'!B113="","",COUNT(F113:Q113)*N('Реестр СИ'!N113))</f>
        <v/>
      </c>
    </row>
    <row r="114">
      <c r="A114" s="26">
        <f>IF('Реестр СИ'!B114="","",'Реестр СИ'!A114)</f>
        <v/>
      </c>
      <c r="B114" s="27">
        <f>IF('Реестр СИ'!B114="","",'Реестр СИ'!B114)</f>
        <v/>
      </c>
      <c r="C114" s="26">
        <f>IF('Реестр СИ'!B114="","",'Реестр СИ'!C114)</f>
        <v/>
      </c>
      <c r="D114" s="26">
        <f>IF('Реестр СИ'!B114="","",'Реестр СИ'!E114)</f>
        <v/>
      </c>
      <c r="E114" s="26">
        <f>IF('Реестр СИ'!B114="","",'Реестр СИ'!H114)</f>
        <v/>
      </c>
      <c r="F114" s="28">
        <f>IF(OR('Реестр СИ'!J114="",'Реестр СИ'!G114="Выведено из эксплуатации"),"",IF(AND(((Год*12+1)-(YEAR('Реестр СИ'!J114)*12+MONTH('Реестр СИ'!J114)))&gt;=0,MOD(((Год*12+1)-(YEAR('Реестр СИ'!J114)*12+MONTH('Реестр СИ'!J114))),MAX(1,'Реестр СИ'!H114))=0),DAY('Реестр СИ'!J114),""))</f>
        <v/>
      </c>
      <c r="G114" s="28">
        <f>IF(OR('Реестр СИ'!J114="",'Реестр СИ'!G114="Выведено из эксплуатации"),"",IF(AND(((Год*12+2)-(YEAR('Реестр СИ'!J114)*12+MONTH('Реестр СИ'!J114)))&gt;=0,MOD(((Год*12+2)-(YEAR('Реестр СИ'!J114)*12+MONTH('Реестр СИ'!J114))),MAX(1,'Реестр СИ'!H114))=0),DAY('Реестр СИ'!J114),""))</f>
        <v/>
      </c>
      <c r="H114" s="28">
        <f>IF(OR('Реестр СИ'!J114="",'Реестр СИ'!G114="Выведено из эксплуатации"),"",IF(AND(((Год*12+3)-(YEAR('Реестр СИ'!J114)*12+MONTH('Реестр СИ'!J114)))&gt;=0,MOD(((Год*12+3)-(YEAR('Реестр СИ'!J114)*12+MONTH('Реестр СИ'!J114))),MAX(1,'Реестр СИ'!H114))=0),DAY('Реестр СИ'!J114),""))</f>
        <v/>
      </c>
      <c r="I114" s="28">
        <f>IF(OR('Реестр СИ'!J114="",'Реестр СИ'!G114="Выведено из эксплуатации"),"",IF(AND(((Год*12+4)-(YEAR('Реестр СИ'!J114)*12+MONTH('Реестр СИ'!J114)))&gt;=0,MOD(((Год*12+4)-(YEAR('Реестр СИ'!J114)*12+MONTH('Реестр СИ'!J114))),MAX(1,'Реестр СИ'!H114))=0),DAY('Реестр СИ'!J114),""))</f>
        <v/>
      </c>
      <c r="J114" s="28">
        <f>IF(OR('Реестр СИ'!J114="",'Реестр СИ'!G114="Выведено из эксплуатации"),"",IF(AND(((Год*12+5)-(YEAR('Реестр СИ'!J114)*12+MONTH('Реестр СИ'!J114)))&gt;=0,MOD(((Год*12+5)-(YEAR('Реестр СИ'!J114)*12+MONTH('Реестр СИ'!J114))),MAX(1,'Реестр СИ'!H114))=0),DAY('Реестр СИ'!J114),""))</f>
        <v/>
      </c>
      <c r="K114" s="28">
        <f>IF(OR('Реестр СИ'!J114="",'Реестр СИ'!G114="Выведено из эксплуатации"),"",IF(AND(((Год*12+6)-(YEAR('Реестр СИ'!J114)*12+MONTH('Реестр СИ'!J114)))&gt;=0,MOD(((Год*12+6)-(YEAR('Реестр СИ'!J114)*12+MONTH('Реестр СИ'!J114))),MAX(1,'Реестр СИ'!H114))=0),DAY('Реестр СИ'!J114),""))</f>
        <v/>
      </c>
      <c r="L114" s="28">
        <f>IF(OR('Реестр СИ'!J114="",'Реестр СИ'!G114="Выведено из эксплуатации"),"",IF(AND(((Год*12+7)-(YEAR('Реестр СИ'!J114)*12+MONTH('Реестр СИ'!J114)))&gt;=0,MOD(((Год*12+7)-(YEAR('Реестр СИ'!J114)*12+MONTH('Реестр СИ'!J114))),MAX(1,'Реестр СИ'!H114))=0),DAY('Реестр СИ'!J114),""))</f>
        <v/>
      </c>
      <c r="M114" s="28">
        <f>IF(OR('Реестр СИ'!J114="",'Реестр СИ'!G114="Выведено из эксплуатации"),"",IF(AND(((Год*12+8)-(YEAR('Реестр СИ'!J114)*12+MONTH('Реестр СИ'!J114)))&gt;=0,MOD(((Год*12+8)-(YEAR('Реестр СИ'!J114)*12+MONTH('Реестр СИ'!J114))),MAX(1,'Реестр СИ'!H114))=0),DAY('Реестр СИ'!J114),""))</f>
        <v/>
      </c>
      <c r="N114" s="28">
        <f>IF(OR('Реестр СИ'!J114="",'Реестр СИ'!G114="Выведено из эксплуатации"),"",IF(AND(((Год*12+9)-(YEAR('Реестр СИ'!J114)*12+MONTH('Реестр СИ'!J114)))&gt;=0,MOD(((Год*12+9)-(YEAR('Реестр СИ'!J114)*12+MONTH('Реестр СИ'!J114))),MAX(1,'Реестр СИ'!H114))=0),DAY('Реестр СИ'!J114),""))</f>
        <v/>
      </c>
      <c r="O114" s="28">
        <f>IF(OR('Реестр СИ'!J114="",'Реестр СИ'!G114="Выведено из эксплуатации"),"",IF(AND(((Год*12+10)-(YEAR('Реестр СИ'!J114)*12+MONTH('Реестр СИ'!J114)))&gt;=0,MOD(((Год*12+10)-(YEAR('Реестр СИ'!J114)*12+MONTH('Реестр СИ'!J114))),MAX(1,'Реестр СИ'!H114))=0),DAY('Реестр СИ'!J114),""))</f>
        <v/>
      </c>
      <c r="P114" s="28">
        <f>IF(OR('Реестр СИ'!J114="",'Реестр СИ'!G114="Выведено из эксплуатации"),"",IF(AND(((Год*12+11)-(YEAR('Реестр СИ'!J114)*12+MONTH('Реестр СИ'!J114)))&gt;=0,MOD(((Год*12+11)-(YEAR('Реестр СИ'!J114)*12+MONTH('Реестр СИ'!J114))),MAX(1,'Реестр СИ'!H114))=0),DAY('Реестр СИ'!J114),""))</f>
        <v/>
      </c>
      <c r="Q114" s="28">
        <f>IF(OR('Реестр СИ'!J114="",'Реестр СИ'!G114="Выведено из эксплуатации"),"",IF(AND(((Год*12+12)-(YEAR('Реестр СИ'!J114)*12+MONTH('Реестр СИ'!J114)))&gt;=0,MOD(((Год*12+12)-(YEAR('Реестр СИ'!J114)*12+MONTH('Реестр СИ'!J114))),MAX(1,'Реестр СИ'!H114))=0),DAY('Реестр СИ'!J114),""))</f>
        <v/>
      </c>
      <c r="R114" s="29">
        <f>IF('Реестр СИ'!B114="","",COUNT(F114:Q114)*N('Реестр СИ'!N114))</f>
        <v/>
      </c>
    </row>
    <row r="115">
      <c r="A115" s="26">
        <f>IF('Реестр СИ'!B115="","",'Реестр СИ'!A115)</f>
        <v/>
      </c>
      <c r="B115" s="27">
        <f>IF('Реестр СИ'!B115="","",'Реестр СИ'!B115)</f>
        <v/>
      </c>
      <c r="C115" s="26">
        <f>IF('Реестр СИ'!B115="","",'Реестр СИ'!C115)</f>
        <v/>
      </c>
      <c r="D115" s="26">
        <f>IF('Реестр СИ'!B115="","",'Реестр СИ'!E115)</f>
        <v/>
      </c>
      <c r="E115" s="26">
        <f>IF('Реестр СИ'!B115="","",'Реестр СИ'!H115)</f>
        <v/>
      </c>
      <c r="F115" s="28">
        <f>IF(OR('Реестр СИ'!J115="",'Реестр СИ'!G115="Выведено из эксплуатации"),"",IF(AND(((Год*12+1)-(YEAR('Реестр СИ'!J115)*12+MONTH('Реестр СИ'!J115)))&gt;=0,MOD(((Год*12+1)-(YEAR('Реестр СИ'!J115)*12+MONTH('Реестр СИ'!J115))),MAX(1,'Реестр СИ'!H115))=0),DAY('Реестр СИ'!J115),""))</f>
        <v/>
      </c>
      <c r="G115" s="28">
        <f>IF(OR('Реестр СИ'!J115="",'Реестр СИ'!G115="Выведено из эксплуатации"),"",IF(AND(((Год*12+2)-(YEAR('Реестр СИ'!J115)*12+MONTH('Реестр СИ'!J115)))&gt;=0,MOD(((Год*12+2)-(YEAR('Реестр СИ'!J115)*12+MONTH('Реестр СИ'!J115))),MAX(1,'Реестр СИ'!H115))=0),DAY('Реестр СИ'!J115),""))</f>
        <v/>
      </c>
      <c r="H115" s="28">
        <f>IF(OR('Реестр СИ'!J115="",'Реестр СИ'!G115="Выведено из эксплуатации"),"",IF(AND(((Год*12+3)-(YEAR('Реестр СИ'!J115)*12+MONTH('Реестр СИ'!J115)))&gt;=0,MOD(((Год*12+3)-(YEAR('Реестр СИ'!J115)*12+MONTH('Реестр СИ'!J115))),MAX(1,'Реестр СИ'!H115))=0),DAY('Реестр СИ'!J115),""))</f>
        <v/>
      </c>
      <c r="I115" s="28">
        <f>IF(OR('Реестр СИ'!J115="",'Реестр СИ'!G115="Выведено из эксплуатации"),"",IF(AND(((Год*12+4)-(YEAR('Реестр СИ'!J115)*12+MONTH('Реестр СИ'!J115)))&gt;=0,MOD(((Год*12+4)-(YEAR('Реестр СИ'!J115)*12+MONTH('Реестр СИ'!J115))),MAX(1,'Реестр СИ'!H115))=0),DAY('Реестр СИ'!J115),""))</f>
        <v/>
      </c>
      <c r="J115" s="28">
        <f>IF(OR('Реестр СИ'!J115="",'Реестр СИ'!G115="Выведено из эксплуатации"),"",IF(AND(((Год*12+5)-(YEAR('Реестр СИ'!J115)*12+MONTH('Реестр СИ'!J115)))&gt;=0,MOD(((Год*12+5)-(YEAR('Реестр СИ'!J115)*12+MONTH('Реестр СИ'!J115))),MAX(1,'Реестр СИ'!H115))=0),DAY('Реестр СИ'!J115),""))</f>
        <v/>
      </c>
      <c r="K115" s="28">
        <f>IF(OR('Реестр СИ'!J115="",'Реестр СИ'!G115="Выведено из эксплуатации"),"",IF(AND(((Год*12+6)-(YEAR('Реестр СИ'!J115)*12+MONTH('Реестр СИ'!J115)))&gt;=0,MOD(((Год*12+6)-(YEAR('Реестр СИ'!J115)*12+MONTH('Реестр СИ'!J115))),MAX(1,'Реестр СИ'!H115))=0),DAY('Реестр СИ'!J115),""))</f>
        <v/>
      </c>
      <c r="L115" s="28">
        <f>IF(OR('Реестр СИ'!J115="",'Реестр СИ'!G115="Выведено из эксплуатации"),"",IF(AND(((Год*12+7)-(YEAR('Реестр СИ'!J115)*12+MONTH('Реестр СИ'!J115)))&gt;=0,MOD(((Год*12+7)-(YEAR('Реестр СИ'!J115)*12+MONTH('Реестр СИ'!J115))),MAX(1,'Реестр СИ'!H115))=0),DAY('Реестр СИ'!J115),""))</f>
        <v/>
      </c>
      <c r="M115" s="28">
        <f>IF(OR('Реестр СИ'!J115="",'Реестр СИ'!G115="Выведено из эксплуатации"),"",IF(AND(((Год*12+8)-(YEAR('Реестр СИ'!J115)*12+MONTH('Реестр СИ'!J115)))&gt;=0,MOD(((Год*12+8)-(YEAR('Реестр СИ'!J115)*12+MONTH('Реестр СИ'!J115))),MAX(1,'Реестр СИ'!H115))=0),DAY('Реестр СИ'!J115),""))</f>
        <v/>
      </c>
      <c r="N115" s="28">
        <f>IF(OR('Реестр СИ'!J115="",'Реестр СИ'!G115="Выведено из эксплуатации"),"",IF(AND(((Год*12+9)-(YEAR('Реестр СИ'!J115)*12+MONTH('Реестр СИ'!J115)))&gt;=0,MOD(((Год*12+9)-(YEAR('Реестр СИ'!J115)*12+MONTH('Реестр СИ'!J115))),MAX(1,'Реестр СИ'!H115))=0),DAY('Реестр СИ'!J115),""))</f>
        <v/>
      </c>
      <c r="O115" s="28">
        <f>IF(OR('Реестр СИ'!J115="",'Реестр СИ'!G115="Выведено из эксплуатации"),"",IF(AND(((Год*12+10)-(YEAR('Реестр СИ'!J115)*12+MONTH('Реестр СИ'!J115)))&gt;=0,MOD(((Год*12+10)-(YEAR('Реестр СИ'!J115)*12+MONTH('Реестр СИ'!J115))),MAX(1,'Реестр СИ'!H115))=0),DAY('Реестр СИ'!J115),""))</f>
        <v/>
      </c>
      <c r="P115" s="28">
        <f>IF(OR('Реестр СИ'!J115="",'Реестр СИ'!G115="Выведено из эксплуатации"),"",IF(AND(((Год*12+11)-(YEAR('Реестр СИ'!J115)*12+MONTH('Реестр СИ'!J115)))&gt;=0,MOD(((Год*12+11)-(YEAR('Реестр СИ'!J115)*12+MONTH('Реестр СИ'!J115))),MAX(1,'Реестр СИ'!H115))=0),DAY('Реестр СИ'!J115),""))</f>
        <v/>
      </c>
      <c r="Q115" s="28">
        <f>IF(OR('Реестр СИ'!J115="",'Реестр СИ'!G115="Выведено из эксплуатации"),"",IF(AND(((Год*12+12)-(YEAR('Реестр СИ'!J115)*12+MONTH('Реестр СИ'!J115)))&gt;=0,MOD(((Год*12+12)-(YEAR('Реестр СИ'!J115)*12+MONTH('Реестр СИ'!J115))),MAX(1,'Реестр СИ'!H115))=0),DAY('Реестр СИ'!J115),""))</f>
        <v/>
      </c>
      <c r="R115" s="29">
        <f>IF('Реестр СИ'!B115="","",COUNT(F115:Q115)*N('Реестр СИ'!N115))</f>
        <v/>
      </c>
    </row>
    <row r="116">
      <c r="A116" s="26">
        <f>IF('Реестр СИ'!B116="","",'Реестр СИ'!A116)</f>
        <v/>
      </c>
      <c r="B116" s="27">
        <f>IF('Реестр СИ'!B116="","",'Реестр СИ'!B116)</f>
        <v/>
      </c>
      <c r="C116" s="26">
        <f>IF('Реестр СИ'!B116="","",'Реестр СИ'!C116)</f>
        <v/>
      </c>
      <c r="D116" s="26">
        <f>IF('Реестр СИ'!B116="","",'Реестр СИ'!E116)</f>
        <v/>
      </c>
      <c r="E116" s="26">
        <f>IF('Реестр СИ'!B116="","",'Реестр СИ'!H116)</f>
        <v/>
      </c>
      <c r="F116" s="28">
        <f>IF(OR('Реестр СИ'!J116="",'Реестр СИ'!G116="Выведено из эксплуатации"),"",IF(AND(((Год*12+1)-(YEAR('Реестр СИ'!J116)*12+MONTH('Реестр СИ'!J116)))&gt;=0,MOD(((Год*12+1)-(YEAR('Реестр СИ'!J116)*12+MONTH('Реестр СИ'!J116))),MAX(1,'Реестр СИ'!H116))=0),DAY('Реестр СИ'!J116),""))</f>
        <v/>
      </c>
      <c r="G116" s="28">
        <f>IF(OR('Реестр СИ'!J116="",'Реестр СИ'!G116="Выведено из эксплуатации"),"",IF(AND(((Год*12+2)-(YEAR('Реестр СИ'!J116)*12+MONTH('Реестр СИ'!J116)))&gt;=0,MOD(((Год*12+2)-(YEAR('Реестр СИ'!J116)*12+MONTH('Реестр СИ'!J116))),MAX(1,'Реестр СИ'!H116))=0),DAY('Реестр СИ'!J116),""))</f>
        <v/>
      </c>
      <c r="H116" s="28">
        <f>IF(OR('Реестр СИ'!J116="",'Реестр СИ'!G116="Выведено из эксплуатации"),"",IF(AND(((Год*12+3)-(YEAR('Реестр СИ'!J116)*12+MONTH('Реестр СИ'!J116)))&gt;=0,MOD(((Год*12+3)-(YEAR('Реестр СИ'!J116)*12+MONTH('Реестр СИ'!J116))),MAX(1,'Реестр СИ'!H116))=0),DAY('Реестр СИ'!J116),""))</f>
        <v/>
      </c>
      <c r="I116" s="28">
        <f>IF(OR('Реестр СИ'!J116="",'Реестр СИ'!G116="Выведено из эксплуатации"),"",IF(AND(((Год*12+4)-(YEAR('Реестр СИ'!J116)*12+MONTH('Реестр СИ'!J116)))&gt;=0,MOD(((Год*12+4)-(YEAR('Реестр СИ'!J116)*12+MONTH('Реестр СИ'!J116))),MAX(1,'Реестр СИ'!H116))=0),DAY('Реестр СИ'!J116),""))</f>
        <v/>
      </c>
      <c r="J116" s="28">
        <f>IF(OR('Реестр СИ'!J116="",'Реестр СИ'!G116="Выведено из эксплуатации"),"",IF(AND(((Год*12+5)-(YEAR('Реестр СИ'!J116)*12+MONTH('Реестр СИ'!J116)))&gt;=0,MOD(((Год*12+5)-(YEAR('Реестр СИ'!J116)*12+MONTH('Реестр СИ'!J116))),MAX(1,'Реестр СИ'!H116))=0),DAY('Реестр СИ'!J116),""))</f>
        <v/>
      </c>
      <c r="K116" s="28">
        <f>IF(OR('Реестр СИ'!J116="",'Реестр СИ'!G116="Выведено из эксплуатации"),"",IF(AND(((Год*12+6)-(YEAR('Реестр СИ'!J116)*12+MONTH('Реестр СИ'!J116)))&gt;=0,MOD(((Год*12+6)-(YEAR('Реестр СИ'!J116)*12+MONTH('Реестр СИ'!J116))),MAX(1,'Реестр СИ'!H116))=0),DAY('Реестр СИ'!J116),""))</f>
        <v/>
      </c>
      <c r="L116" s="28">
        <f>IF(OR('Реестр СИ'!J116="",'Реестр СИ'!G116="Выведено из эксплуатации"),"",IF(AND(((Год*12+7)-(YEAR('Реестр СИ'!J116)*12+MONTH('Реестр СИ'!J116)))&gt;=0,MOD(((Год*12+7)-(YEAR('Реестр СИ'!J116)*12+MONTH('Реестр СИ'!J116))),MAX(1,'Реестр СИ'!H116))=0),DAY('Реестр СИ'!J116),""))</f>
        <v/>
      </c>
      <c r="M116" s="28">
        <f>IF(OR('Реестр СИ'!J116="",'Реестр СИ'!G116="Выведено из эксплуатации"),"",IF(AND(((Год*12+8)-(YEAR('Реестр СИ'!J116)*12+MONTH('Реестр СИ'!J116)))&gt;=0,MOD(((Год*12+8)-(YEAR('Реестр СИ'!J116)*12+MONTH('Реестр СИ'!J116))),MAX(1,'Реестр СИ'!H116))=0),DAY('Реестр СИ'!J116),""))</f>
        <v/>
      </c>
      <c r="N116" s="28">
        <f>IF(OR('Реестр СИ'!J116="",'Реестр СИ'!G116="Выведено из эксплуатации"),"",IF(AND(((Год*12+9)-(YEAR('Реестр СИ'!J116)*12+MONTH('Реестр СИ'!J116)))&gt;=0,MOD(((Год*12+9)-(YEAR('Реестр СИ'!J116)*12+MONTH('Реестр СИ'!J116))),MAX(1,'Реестр СИ'!H116))=0),DAY('Реестр СИ'!J116),""))</f>
        <v/>
      </c>
      <c r="O116" s="28">
        <f>IF(OR('Реестр СИ'!J116="",'Реестр СИ'!G116="Выведено из эксплуатации"),"",IF(AND(((Год*12+10)-(YEAR('Реестр СИ'!J116)*12+MONTH('Реестр СИ'!J116)))&gt;=0,MOD(((Год*12+10)-(YEAR('Реестр СИ'!J116)*12+MONTH('Реестр СИ'!J116))),MAX(1,'Реестр СИ'!H116))=0),DAY('Реестр СИ'!J116),""))</f>
        <v/>
      </c>
      <c r="P116" s="28">
        <f>IF(OR('Реестр СИ'!J116="",'Реестр СИ'!G116="Выведено из эксплуатации"),"",IF(AND(((Год*12+11)-(YEAR('Реестр СИ'!J116)*12+MONTH('Реестр СИ'!J116)))&gt;=0,MOD(((Год*12+11)-(YEAR('Реестр СИ'!J116)*12+MONTH('Реестр СИ'!J116))),MAX(1,'Реестр СИ'!H116))=0),DAY('Реестр СИ'!J116),""))</f>
        <v/>
      </c>
      <c r="Q116" s="28">
        <f>IF(OR('Реестр СИ'!J116="",'Реестр СИ'!G116="Выведено из эксплуатации"),"",IF(AND(((Год*12+12)-(YEAR('Реестр СИ'!J116)*12+MONTH('Реестр СИ'!J116)))&gt;=0,MOD(((Год*12+12)-(YEAR('Реестр СИ'!J116)*12+MONTH('Реестр СИ'!J116))),MAX(1,'Реестр СИ'!H116))=0),DAY('Реестр СИ'!J116),""))</f>
        <v/>
      </c>
      <c r="R116" s="29">
        <f>IF('Реестр СИ'!B116="","",COUNT(F116:Q116)*N('Реестр СИ'!N116))</f>
        <v/>
      </c>
    </row>
    <row r="117">
      <c r="A117" s="26">
        <f>IF('Реестр СИ'!B117="","",'Реестр СИ'!A117)</f>
        <v/>
      </c>
      <c r="B117" s="27">
        <f>IF('Реестр СИ'!B117="","",'Реестр СИ'!B117)</f>
        <v/>
      </c>
      <c r="C117" s="26">
        <f>IF('Реестр СИ'!B117="","",'Реестр СИ'!C117)</f>
        <v/>
      </c>
      <c r="D117" s="26">
        <f>IF('Реестр СИ'!B117="","",'Реестр СИ'!E117)</f>
        <v/>
      </c>
      <c r="E117" s="26">
        <f>IF('Реестр СИ'!B117="","",'Реестр СИ'!H117)</f>
        <v/>
      </c>
      <c r="F117" s="28">
        <f>IF(OR('Реестр СИ'!J117="",'Реестр СИ'!G117="Выведено из эксплуатации"),"",IF(AND(((Год*12+1)-(YEAR('Реестр СИ'!J117)*12+MONTH('Реестр СИ'!J117)))&gt;=0,MOD(((Год*12+1)-(YEAR('Реестр СИ'!J117)*12+MONTH('Реестр СИ'!J117))),MAX(1,'Реестр СИ'!H117))=0),DAY('Реестр СИ'!J117),""))</f>
        <v/>
      </c>
      <c r="G117" s="28">
        <f>IF(OR('Реестр СИ'!J117="",'Реестр СИ'!G117="Выведено из эксплуатации"),"",IF(AND(((Год*12+2)-(YEAR('Реестр СИ'!J117)*12+MONTH('Реестр СИ'!J117)))&gt;=0,MOD(((Год*12+2)-(YEAR('Реестр СИ'!J117)*12+MONTH('Реестр СИ'!J117))),MAX(1,'Реестр СИ'!H117))=0),DAY('Реестр СИ'!J117),""))</f>
        <v/>
      </c>
      <c r="H117" s="28">
        <f>IF(OR('Реестр СИ'!J117="",'Реестр СИ'!G117="Выведено из эксплуатации"),"",IF(AND(((Год*12+3)-(YEAR('Реестр СИ'!J117)*12+MONTH('Реестр СИ'!J117)))&gt;=0,MOD(((Год*12+3)-(YEAR('Реестр СИ'!J117)*12+MONTH('Реестр СИ'!J117))),MAX(1,'Реестр СИ'!H117))=0),DAY('Реестр СИ'!J117),""))</f>
        <v/>
      </c>
      <c r="I117" s="28">
        <f>IF(OR('Реестр СИ'!J117="",'Реестр СИ'!G117="Выведено из эксплуатации"),"",IF(AND(((Год*12+4)-(YEAR('Реестр СИ'!J117)*12+MONTH('Реестр СИ'!J117)))&gt;=0,MOD(((Год*12+4)-(YEAR('Реестр СИ'!J117)*12+MONTH('Реестр СИ'!J117))),MAX(1,'Реестр СИ'!H117))=0),DAY('Реестр СИ'!J117),""))</f>
        <v/>
      </c>
      <c r="J117" s="28">
        <f>IF(OR('Реестр СИ'!J117="",'Реестр СИ'!G117="Выведено из эксплуатации"),"",IF(AND(((Год*12+5)-(YEAR('Реестр СИ'!J117)*12+MONTH('Реестр СИ'!J117)))&gt;=0,MOD(((Год*12+5)-(YEAR('Реестр СИ'!J117)*12+MONTH('Реестр СИ'!J117))),MAX(1,'Реестр СИ'!H117))=0),DAY('Реестр СИ'!J117),""))</f>
        <v/>
      </c>
      <c r="K117" s="28">
        <f>IF(OR('Реестр СИ'!J117="",'Реестр СИ'!G117="Выведено из эксплуатации"),"",IF(AND(((Год*12+6)-(YEAR('Реестр СИ'!J117)*12+MONTH('Реестр СИ'!J117)))&gt;=0,MOD(((Год*12+6)-(YEAR('Реестр СИ'!J117)*12+MONTH('Реестр СИ'!J117))),MAX(1,'Реестр СИ'!H117))=0),DAY('Реестр СИ'!J117),""))</f>
        <v/>
      </c>
      <c r="L117" s="28">
        <f>IF(OR('Реестр СИ'!J117="",'Реестр СИ'!G117="Выведено из эксплуатации"),"",IF(AND(((Год*12+7)-(YEAR('Реестр СИ'!J117)*12+MONTH('Реестр СИ'!J117)))&gt;=0,MOD(((Год*12+7)-(YEAR('Реестр СИ'!J117)*12+MONTH('Реестр СИ'!J117))),MAX(1,'Реестр СИ'!H117))=0),DAY('Реестр СИ'!J117),""))</f>
        <v/>
      </c>
      <c r="M117" s="28">
        <f>IF(OR('Реестр СИ'!J117="",'Реестр СИ'!G117="Выведено из эксплуатации"),"",IF(AND(((Год*12+8)-(YEAR('Реестр СИ'!J117)*12+MONTH('Реестр СИ'!J117)))&gt;=0,MOD(((Год*12+8)-(YEAR('Реестр СИ'!J117)*12+MONTH('Реестр СИ'!J117))),MAX(1,'Реестр СИ'!H117))=0),DAY('Реестр СИ'!J117),""))</f>
        <v/>
      </c>
      <c r="N117" s="28">
        <f>IF(OR('Реестр СИ'!J117="",'Реестр СИ'!G117="Выведено из эксплуатации"),"",IF(AND(((Год*12+9)-(YEAR('Реестр СИ'!J117)*12+MONTH('Реестр СИ'!J117)))&gt;=0,MOD(((Год*12+9)-(YEAR('Реестр СИ'!J117)*12+MONTH('Реестр СИ'!J117))),MAX(1,'Реестр СИ'!H117))=0),DAY('Реестр СИ'!J117),""))</f>
        <v/>
      </c>
      <c r="O117" s="28">
        <f>IF(OR('Реестр СИ'!J117="",'Реестр СИ'!G117="Выведено из эксплуатации"),"",IF(AND(((Год*12+10)-(YEAR('Реестр СИ'!J117)*12+MONTH('Реестр СИ'!J117)))&gt;=0,MOD(((Год*12+10)-(YEAR('Реестр СИ'!J117)*12+MONTH('Реестр СИ'!J117))),MAX(1,'Реестр СИ'!H117))=0),DAY('Реестр СИ'!J117),""))</f>
        <v/>
      </c>
      <c r="P117" s="28">
        <f>IF(OR('Реестр СИ'!J117="",'Реестр СИ'!G117="Выведено из эксплуатации"),"",IF(AND(((Год*12+11)-(YEAR('Реестр СИ'!J117)*12+MONTH('Реестр СИ'!J117)))&gt;=0,MOD(((Год*12+11)-(YEAR('Реестр СИ'!J117)*12+MONTH('Реестр СИ'!J117))),MAX(1,'Реестр СИ'!H117))=0),DAY('Реестр СИ'!J117),""))</f>
        <v/>
      </c>
      <c r="Q117" s="28">
        <f>IF(OR('Реестр СИ'!J117="",'Реестр СИ'!G117="Выведено из эксплуатации"),"",IF(AND(((Год*12+12)-(YEAR('Реестр СИ'!J117)*12+MONTH('Реестр СИ'!J117)))&gt;=0,MOD(((Год*12+12)-(YEAR('Реестр СИ'!J117)*12+MONTH('Реестр СИ'!J117))),MAX(1,'Реестр СИ'!H117))=0),DAY('Реестр СИ'!J117),""))</f>
        <v/>
      </c>
      <c r="R117" s="29">
        <f>IF('Реестр СИ'!B117="","",COUNT(F117:Q117)*N('Реестр СИ'!N117))</f>
        <v/>
      </c>
    </row>
    <row r="118">
      <c r="A118" s="26">
        <f>IF('Реестр СИ'!B118="","",'Реестр СИ'!A118)</f>
        <v/>
      </c>
      <c r="B118" s="27">
        <f>IF('Реестр СИ'!B118="","",'Реестр СИ'!B118)</f>
        <v/>
      </c>
      <c r="C118" s="26">
        <f>IF('Реестр СИ'!B118="","",'Реестр СИ'!C118)</f>
        <v/>
      </c>
      <c r="D118" s="26">
        <f>IF('Реестр СИ'!B118="","",'Реестр СИ'!E118)</f>
        <v/>
      </c>
      <c r="E118" s="26">
        <f>IF('Реестр СИ'!B118="","",'Реестр СИ'!H118)</f>
        <v/>
      </c>
      <c r="F118" s="28">
        <f>IF(OR('Реестр СИ'!J118="",'Реестр СИ'!G118="Выведено из эксплуатации"),"",IF(AND(((Год*12+1)-(YEAR('Реестр СИ'!J118)*12+MONTH('Реестр СИ'!J118)))&gt;=0,MOD(((Год*12+1)-(YEAR('Реестр СИ'!J118)*12+MONTH('Реестр СИ'!J118))),MAX(1,'Реестр СИ'!H118))=0),DAY('Реестр СИ'!J118),""))</f>
        <v/>
      </c>
      <c r="G118" s="28">
        <f>IF(OR('Реестр СИ'!J118="",'Реестр СИ'!G118="Выведено из эксплуатации"),"",IF(AND(((Год*12+2)-(YEAR('Реестр СИ'!J118)*12+MONTH('Реестр СИ'!J118)))&gt;=0,MOD(((Год*12+2)-(YEAR('Реестр СИ'!J118)*12+MONTH('Реестр СИ'!J118))),MAX(1,'Реестр СИ'!H118))=0),DAY('Реестр СИ'!J118),""))</f>
        <v/>
      </c>
      <c r="H118" s="28">
        <f>IF(OR('Реестр СИ'!J118="",'Реестр СИ'!G118="Выведено из эксплуатации"),"",IF(AND(((Год*12+3)-(YEAR('Реестр СИ'!J118)*12+MONTH('Реестр СИ'!J118)))&gt;=0,MOD(((Год*12+3)-(YEAR('Реестр СИ'!J118)*12+MONTH('Реестр СИ'!J118))),MAX(1,'Реестр СИ'!H118))=0),DAY('Реестр СИ'!J118),""))</f>
        <v/>
      </c>
      <c r="I118" s="28">
        <f>IF(OR('Реестр СИ'!J118="",'Реестр СИ'!G118="Выведено из эксплуатации"),"",IF(AND(((Год*12+4)-(YEAR('Реестр СИ'!J118)*12+MONTH('Реестр СИ'!J118)))&gt;=0,MOD(((Год*12+4)-(YEAR('Реестр СИ'!J118)*12+MONTH('Реестр СИ'!J118))),MAX(1,'Реестр СИ'!H118))=0),DAY('Реестр СИ'!J118),""))</f>
        <v/>
      </c>
      <c r="J118" s="28">
        <f>IF(OR('Реестр СИ'!J118="",'Реестр СИ'!G118="Выведено из эксплуатации"),"",IF(AND(((Год*12+5)-(YEAR('Реестр СИ'!J118)*12+MONTH('Реестр СИ'!J118)))&gt;=0,MOD(((Год*12+5)-(YEAR('Реестр СИ'!J118)*12+MONTH('Реестр СИ'!J118))),MAX(1,'Реестр СИ'!H118))=0),DAY('Реестр СИ'!J118),""))</f>
        <v/>
      </c>
      <c r="K118" s="28">
        <f>IF(OR('Реестр СИ'!J118="",'Реестр СИ'!G118="Выведено из эксплуатации"),"",IF(AND(((Год*12+6)-(YEAR('Реестр СИ'!J118)*12+MONTH('Реестр СИ'!J118)))&gt;=0,MOD(((Год*12+6)-(YEAR('Реестр СИ'!J118)*12+MONTH('Реестр СИ'!J118))),MAX(1,'Реестр СИ'!H118))=0),DAY('Реестр СИ'!J118),""))</f>
        <v/>
      </c>
      <c r="L118" s="28">
        <f>IF(OR('Реестр СИ'!J118="",'Реестр СИ'!G118="Выведено из эксплуатации"),"",IF(AND(((Год*12+7)-(YEAR('Реестр СИ'!J118)*12+MONTH('Реестр СИ'!J118)))&gt;=0,MOD(((Год*12+7)-(YEAR('Реестр СИ'!J118)*12+MONTH('Реестр СИ'!J118))),MAX(1,'Реестр СИ'!H118))=0),DAY('Реестр СИ'!J118),""))</f>
        <v/>
      </c>
      <c r="M118" s="28">
        <f>IF(OR('Реестр СИ'!J118="",'Реестр СИ'!G118="Выведено из эксплуатации"),"",IF(AND(((Год*12+8)-(YEAR('Реестр СИ'!J118)*12+MONTH('Реестр СИ'!J118)))&gt;=0,MOD(((Год*12+8)-(YEAR('Реестр СИ'!J118)*12+MONTH('Реестр СИ'!J118))),MAX(1,'Реестр СИ'!H118))=0),DAY('Реестр СИ'!J118),""))</f>
        <v/>
      </c>
      <c r="N118" s="28">
        <f>IF(OR('Реестр СИ'!J118="",'Реестр СИ'!G118="Выведено из эксплуатации"),"",IF(AND(((Год*12+9)-(YEAR('Реестр СИ'!J118)*12+MONTH('Реестр СИ'!J118)))&gt;=0,MOD(((Год*12+9)-(YEAR('Реестр СИ'!J118)*12+MONTH('Реестр СИ'!J118))),MAX(1,'Реестр СИ'!H118))=0),DAY('Реестр СИ'!J118),""))</f>
        <v/>
      </c>
      <c r="O118" s="28">
        <f>IF(OR('Реестр СИ'!J118="",'Реестр СИ'!G118="Выведено из эксплуатации"),"",IF(AND(((Год*12+10)-(YEAR('Реестр СИ'!J118)*12+MONTH('Реестр СИ'!J118)))&gt;=0,MOD(((Год*12+10)-(YEAR('Реестр СИ'!J118)*12+MONTH('Реестр СИ'!J118))),MAX(1,'Реестр СИ'!H118))=0),DAY('Реестр СИ'!J118),""))</f>
        <v/>
      </c>
      <c r="P118" s="28">
        <f>IF(OR('Реестр СИ'!J118="",'Реестр СИ'!G118="Выведено из эксплуатации"),"",IF(AND(((Год*12+11)-(YEAR('Реестр СИ'!J118)*12+MONTH('Реестр СИ'!J118)))&gt;=0,MOD(((Год*12+11)-(YEAR('Реестр СИ'!J118)*12+MONTH('Реестр СИ'!J118))),MAX(1,'Реестр СИ'!H118))=0),DAY('Реестр СИ'!J118),""))</f>
        <v/>
      </c>
      <c r="Q118" s="28">
        <f>IF(OR('Реестр СИ'!J118="",'Реестр СИ'!G118="Выведено из эксплуатации"),"",IF(AND(((Год*12+12)-(YEAR('Реестр СИ'!J118)*12+MONTH('Реестр СИ'!J118)))&gt;=0,MOD(((Год*12+12)-(YEAR('Реестр СИ'!J118)*12+MONTH('Реестр СИ'!J118))),MAX(1,'Реестр СИ'!H118))=0),DAY('Реестр СИ'!J118),""))</f>
        <v/>
      </c>
      <c r="R118" s="29">
        <f>IF('Реестр СИ'!B118="","",COUNT(F118:Q118)*N('Реестр СИ'!N118))</f>
        <v/>
      </c>
    </row>
    <row r="119">
      <c r="A119" s="26">
        <f>IF('Реестр СИ'!B119="","",'Реестр СИ'!A119)</f>
        <v/>
      </c>
      <c r="B119" s="27">
        <f>IF('Реестр СИ'!B119="","",'Реестр СИ'!B119)</f>
        <v/>
      </c>
      <c r="C119" s="26">
        <f>IF('Реестр СИ'!B119="","",'Реестр СИ'!C119)</f>
        <v/>
      </c>
      <c r="D119" s="26">
        <f>IF('Реестр СИ'!B119="","",'Реестр СИ'!E119)</f>
        <v/>
      </c>
      <c r="E119" s="26">
        <f>IF('Реестр СИ'!B119="","",'Реестр СИ'!H119)</f>
        <v/>
      </c>
      <c r="F119" s="28">
        <f>IF(OR('Реестр СИ'!J119="",'Реестр СИ'!G119="Выведено из эксплуатации"),"",IF(AND(((Год*12+1)-(YEAR('Реестр СИ'!J119)*12+MONTH('Реестр СИ'!J119)))&gt;=0,MOD(((Год*12+1)-(YEAR('Реестр СИ'!J119)*12+MONTH('Реестр СИ'!J119))),MAX(1,'Реестр СИ'!H119))=0),DAY('Реестр СИ'!J119),""))</f>
        <v/>
      </c>
      <c r="G119" s="28">
        <f>IF(OR('Реестр СИ'!J119="",'Реестр СИ'!G119="Выведено из эксплуатации"),"",IF(AND(((Год*12+2)-(YEAR('Реестр СИ'!J119)*12+MONTH('Реестр СИ'!J119)))&gt;=0,MOD(((Год*12+2)-(YEAR('Реестр СИ'!J119)*12+MONTH('Реестр СИ'!J119))),MAX(1,'Реестр СИ'!H119))=0),DAY('Реестр СИ'!J119),""))</f>
        <v/>
      </c>
      <c r="H119" s="28">
        <f>IF(OR('Реестр СИ'!J119="",'Реестр СИ'!G119="Выведено из эксплуатации"),"",IF(AND(((Год*12+3)-(YEAR('Реестр СИ'!J119)*12+MONTH('Реестр СИ'!J119)))&gt;=0,MOD(((Год*12+3)-(YEAR('Реестр СИ'!J119)*12+MONTH('Реестр СИ'!J119))),MAX(1,'Реестр СИ'!H119))=0),DAY('Реестр СИ'!J119),""))</f>
        <v/>
      </c>
      <c r="I119" s="28">
        <f>IF(OR('Реестр СИ'!J119="",'Реестр СИ'!G119="Выведено из эксплуатации"),"",IF(AND(((Год*12+4)-(YEAR('Реестр СИ'!J119)*12+MONTH('Реестр СИ'!J119)))&gt;=0,MOD(((Год*12+4)-(YEAR('Реестр СИ'!J119)*12+MONTH('Реестр СИ'!J119))),MAX(1,'Реестр СИ'!H119))=0),DAY('Реестр СИ'!J119),""))</f>
        <v/>
      </c>
      <c r="J119" s="28">
        <f>IF(OR('Реестр СИ'!J119="",'Реестр СИ'!G119="Выведено из эксплуатации"),"",IF(AND(((Год*12+5)-(YEAR('Реестр СИ'!J119)*12+MONTH('Реестр СИ'!J119)))&gt;=0,MOD(((Год*12+5)-(YEAR('Реестр СИ'!J119)*12+MONTH('Реестр СИ'!J119))),MAX(1,'Реестр СИ'!H119))=0),DAY('Реестр СИ'!J119),""))</f>
        <v/>
      </c>
      <c r="K119" s="28">
        <f>IF(OR('Реестр СИ'!J119="",'Реестр СИ'!G119="Выведено из эксплуатации"),"",IF(AND(((Год*12+6)-(YEAR('Реестр СИ'!J119)*12+MONTH('Реестр СИ'!J119)))&gt;=0,MOD(((Год*12+6)-(YEAR('Реестр СИ'!J119)*12+MONTH('Реестр СИ'!J119))),MAX(1,'Реестр СИ'!H119))=0),DAY('Реестр СИ'!J119),""))</f>
        <v/>
      </c>
      <c r="L119" s="28">
        <f>IF(OR('Реестр СИ'!J119="",'Реестр СИ'!G119="Выведено из эксплуатации"),"",IF(AND(((Год*12+7)-(YEAR('Реестр СИ'!J119)*12+MONTH('Реестр СИ'!J119)))&gt;=0,MOD(((Год*12+7)-(YEAR('Реестр СИ'!J119)*12+MONTH('Реестр СИ'!J119))),MAX(1,'Реестр СИ'!H119))=0),DAY('Реестр СИ'!J119),""))</f>
        <v/>
      </c>
      <c r="M119" s="28">
        <f>IF(OR('Реестр СИ'!J119="",'Реестр СИ'!G119="Выведено из эксплуатации"),"",IF(AND(((Год*12+8)-(YEAR('Реестр СИ'!J119)*12+MONTH('Реестр СИ'!J119)))&gt;=0,MOD(((Год*12+8)-(YEAR('Реестр СИ'!J119)*12+MONTH('Реестр СИ'!J119))),MAX(1,'Реестр СИ'!H119))=0),DAY('Реестр СИ'!J119),""))</f>
        <v/>
      </c>
      <c r="N119" s="28">
        <f>IF(OR('Реестр СИ'!J119="",'Реестр СИ'!G119="Выведено из эксплуатации"),"",IF(AND(((Год*12+9)-(YEAR('Реестр СИ'!J119)*12+MONTH('Реестр СИ'!J119)))&gt;=0,MOD(((Год*12+9)-(YEAR('Реестр СИ'!J119)*12+MONTH('Реестр СИ'!J119))),MAX(1,'Реестр СИ'!H119))=0),DAY('Реестр СИ'!J119),""))</f>
        <v/>
      </c>
      <c r="O119" s="28">
        <f>IF(OR('Реестр СИ'!J119="",'Реестр СИ'!G119="Выведено из эксплуатации"),"",IF(AND(((Год*12+10)-(YEAR('Реестр СИ'!J119)*12+MONTH('Реестр СИ'!J119)))&gt;=0,MOD(((Год*12+10)-(YEAR('Реестр СИ'!J119)*12+MONTH('Реестр СИ'!J119))),MAX(1,'Реестр СИ'!H119))=0),DAY('Реестр СИ'!J119),""))</f>
        <v/>
      </c>
      <c r="P119" s="28">
        <f>IF(OR('Реестр СИ'!J119="",'Реестр СИ'!G119="Выведено из эксплуатации"),"",IF(AND(((Год*12+11)-(YEAR('Реестр СИ'!J119)*12+MONTH('Реестр СИ'!J119)))&gt;=0,MOD(((Год*12+11)-(YEAR('Реестр СИ'!J119)*12+MONTH('Реестр СИ'!J119))),MAX(1,'Реестр СИ'!H119))=0),DAY('Реестр СИ'!J119),""))</f>
        <v/>
      </c>
      <c r="Q119" s="28">
        <f>IF(OR('Реестр СИ'!J119="",'Реестр СИ'!G119="Выведено из эксплуатации"),"",IF(AND(((Год*12+12)-(YEAR('Реестр СИ'!J119)*12+MONTH('Реестр СИ'!J119)))&gt;=0,MOD(((Год*12+12)-(YEAR('Реестр СИ'!J119)*12+MONTH('Реестр СИ'!J119))),MAX(1,'Реестр СИ'!H119))=0),DAY('Реестр СИ'!J119),""))</f>
        <v/>
      </c>
      <c r="R119" s="29">
        <f>IF('Реестр СИ'!B119="","",COUNT(F119:Q119)*N('Реестр СИ'!N119))</f>
        <v/>
      </c>
    </row>
    <row r="120">
      <c r="A120" s="26">
        <f>IF('Реестр СИ'!B120="","",'Реестр СИ'!A120)</f>
        <v/>
      </c>
      <c r="B120" s="27">
        <f>IF('Реестр СИ'!B120="","",'Реестр СИ'!B120)</f>
        <v/>
      </c>
      <c r="C120" s="26">
        <f>IF('Реестр СИ'!B120="","",'Реестр СИ'!C120)</f>
        <v/>
      </c>
      <c r="D120" s="26">
        <f>IF('Реестр СИ'!B120="","",'Реестр СИ'!E120)</f>
        <v/>
      </c>
      <c r="E120" s="26">
        <f>IF('Реестр СИ'!B120="","",'Реестр СИ'!H120)</f>
        <v/>
      </c>
      <c r="F120" s="28">
        <f>IF(OR('Реестр СИ'!J120="",'Реестр СИ'!G120="Выведено из эксплуатации"),"",IF(AND(((Год*12+1)-(YEAR('Реестр СИ'!J120)*12+MONTH('Реестр СИ'!J120)))&gt;=0,MOD(((Год*12+1)-(YEAR('Реестр СИ'!J120)*12+MONTH('Реестр СИ'!J120))),MAX(1,'Реестр СИ'!H120))=0),DAY('Реестр СИ'!J120),""))</f>
        <v/>
      </c>
      <c r="G120" s="28">
        <f>IF(OR('Реестр СИ'!J120="",'Реестр СИ'!G120="Выведено из эксплуатации"),"",IF(AND(((Год*12+2)-(YEAR('Реестр СИ'!J120)*12+MONTH('Реестр СИ'!J120)))&gt;=0,MOD(((Год*12+2)-(YEAR('Реестр СИ'!J120)*12+MONTH('Реестр СИ'!J120))),MAX(1,'Реестр СИ'!H120))=0),DAY('Реестр СИ'!J120),""))</f>
        <v/>
      </c>
      <c r="H120" s="28">
        <f>IF(OR('Реестр СИ'!J120="",'Реестр СИ'!G120="Выведено из эксплуатации"),"",IF(AND(((Год*12+3)-(YEAR('Реестр СИ'!J120)*12+MONTH('Реестр СИ'!J120)))&gt;=0,MOD(((Год*12+3)-(YEAR('Реестр СИ'!J120)*12+MONTH('Реестр СИ'!J120))),MAX(1,'Реестр СИ'!H120))=0),DAY('Реестр СИ'!J120),""))</f>
        <v/>
      </c>
      <c r="I120" s="28">
        <f>IF(OR('Реестр СИ'!J120="",'Реестр СИ'!G120="Выведено из эксплуатации"),"",IF(AND(((Год*12+4)-(YEAR('Реестр СИ'!J120)*12+MONTH('Реестр СИ'!J120)))&gt;=0,MOD(((Год*12+4)-(YEAR('Реестр СИ'!J120)*12+MONTH('Реестр СИ'!J120))),MAX(1,'Реестр СИ'!H120))=0),DAY('Реестр СИ'!J120),""))</f>
        <v/>
      </c>
      <c r="J120" s="28">
        <f>IF(OR('Реестр СИ'!J120="",'Реестр СИ'!G120="Выведено из эксплуатации"),"",IF(AND(((Год*12+5)-(YEAR('Реестр СИ'!J120)*12+MONTH('Реестр СИ'!J120)))&gt;=0,MOD(((Год*12+5)-(YEAR('Реестр СИ'!J120)*12+MONTH('Реестр СИ'!J120))),MAX(1,'Реестр СИ'!H120))=0),DAY('Реестр СИ'!J120),""))</f>
        <v/>
      </c>
      <c r="K120" s="28">
        <f>IF(OR('Реестр СИ'!J120="",'Реестр СИ'!G120="Выведено из эксплуатации"),"",IF(AND(((Год*12+6)-(YEAR('Реестр СИ'!J120)*12+MONTH('Реестр СИ'!J120)))&gt;=0,MOD(((Год*12+6)-(YEAR('Реестр СИ'!J120)*12+MONTH('Реестр СИ'!J120))),MAX(1,'Реестр СИ'!H120))=0),DAY('Реестр СИ'!J120),""))</f>
        <v/>
      </c>
      <c r="L120" s="28">
        <f>IF(OR('Реестр СИ'!J120="",'Реестр СИ'!G120="Выведено из эксплуатации"),"",IF(AND(((Год*12+7)-(YEAR('Реестр СИ'!J120)*12+MONTH('Реестр СИ'!J120)))&gt;=0,MOD(((Год*12+7)-(YEAR('Реестр СИ'!J120)*12+MONTH('Реестр СИ'!J120))),MAX(1,'Реестр СИ'!H120))=0),DAY('Реестр СИ'!J120),""))</f>
        <v/>
      </c>
      <c r="M120" s="28">
        <f>IF(OR('Реестр СИ'!J120="",'Реестр СИ'!G120="Выведено из эксплуатации"),"",IF(AND(((Год*12+8)-(YEAR('Реестр СИ'!J120)*12+MONTH('Реестр СИ'!J120)))&gt;=0,MOD(((Год*12+8)-(YEAR('Реестр СИ'!J120)*12+MONTH('Реестр СИ'!J120))),MAX(1,'Реестр СИ'!H120))=0),DAY('Реестр СИ'!J120),""))</f>
        <v/>
      </c>
      <c r="N120" s="28">
        <f>IF(OR('Реестр СИ'!J120="",'Реестр СИ'!G120="Выведено из эксплуатации"),"",IF(AND(((Год*12+9)-(YEAR('Реестр СИ'!J120)*12+MONTH('Реестр СИ'!J120)))&gt;=0,MOD(((Год*12+9)-(YEAR('Реестр СИ'!J120)*12+MONTH('Реестр СИ'!J120))),MAX(1,'Реестр СИ'!H120))=0),DAY('Реестр СИ'!J120),""))</f>
        <v/>
      </c>
      <c r="O120" s="28">
        <f>IF(OR('Реестр СИ'!J120="",'Реестр СИ'!G120="Выведено из эксплуатации"),"",IF(AND(((Год*12+10)-(YEAR('Реестр СИ'!J120)*12+MONTH('Реестр СИ'!J120)))&gt;=0,MOD(((Год*12+10)-(YEAR('Реестр СИ'!J120)*12+MONTH('Реестр СИ'!J120))),MAX(1,'Реестр СИ'!H120))=0),DAY('Реестр СИ'!J120),""))</f>
        <v/>
      </c>
      <c r="P120" s="28">
        <f>IF(OR('Реестр СИ'!J120="",'Реестр СИ'!G120="Выведено из эксплуатации"),"",IF(AND(((Год*12+11)-(YEAR('Реестр СИ'!J120)*12+MONTH('Реестр СИ'!J120)))&gt;=0,MOD(((Год*12+11)-(YEAR('Реестр СИ'!J120)*12+MONTH('Реестр СИ'!J120))),MAX(1,'Реестр СИ'!H120))=0),DAY('Реестр СИ'!J120),""))</f>
        <v/>
      </c>
      <c r="Q120" s="28">
        <f>IF(OR('Реестр СИ'!J120="",'Реестр СИ'!G120="Выведено из эксплуатации"),"",IF(AND(((Год*12+12)-(YEAR('Реестр СИ'!J120)*12+MONTH('Реестр СИ'!J120)))&gt;=0,MOD(((Год*12+12)-(YEAR('Реестр СИ'!J120)*12+MONTH('Реестр СИ'!J120))),MAX(1,'Реестр СИ'!H120))=0),DAY('Реестр СИ'!J120),""))</f>
        <v/>
      </c>
      <c r="R120" s="29">
        <f>IF('Реестр СИ'!B120="","",COUNT(F120:Q120)*N('Реестр СИ'!N120))</f>
        <v/>
      </c>
    </row>
    <row r="121">
      <c r="A121" s="26">
        <f>IF('Реестр СИ'!B121="","",'Реестр СИ'!A121)</f>
        <v/>
      </c>
      <c r="B121" s="27">
        <f>IF('Реестр СИ'!B121="","",'Реестр СИ'!B121)</f>
        <v/>
      </c>
      <c r="C121" s="26">
        <f>IF('Реестр СИ'!B121="","",'Реестр СИ'!C121)</f>
        <v/>
      </c>
      <c r="D121" s="26">
        <f>IF('Реестр СИ'!B121="","",'Реестр СИ'!E121)</f>
        <v/>
      </c>
      <c r="E121" s="26">
        <f>IF('Реестр СИ'!B121="","",'Реестр СИ'!H121)</f>
        <v/>
      </c>
      <c r="F121" s="28">
        <f>IF(OR('Реестр СИ'!J121="",'Реестр СИ'!G121="Выведено из эксплуатации"),"",IF(AND(((Год*12+1)-(YEAR('Реестр СИ'!J121)*12+MONTH('Реестр СИ'!J121)))&gt;=0,MOD(((Год*12+1)-(YEAR('Реестр СИ'!J121)*12+MONTH('Реестр СИ'!J121))),MAX(1,'Реестр СИ'!H121))=0),DAY('Реестр СИ'!J121),""))</f>
        <v/>
      </c>
      <c r="G121" s="28">
        <f>IF(OR('Реестр СИ'!J121="",'Реестр СИ'!G121="Выведено из эксплуатации"),"",IF(AND(((Год*12+2)-(YEAR('Реестр СИ'!J121)*12+MONTH('Реестр СИ'!J121)))&gt;=0,MOD(((Год*12+2)-(YEAR('Реестр СИ'!J121)*12+MONTH('Реестр СИ'!J121))),MAX(1,'Реестр СИ'!H121))=0),DAY('Реестр СИ'!J121),""))</f>
        <v/>
      </c>
      <c r="H121" s="28">
        <f>IF(OR('Реестр СИ'!J121="",'Реестр СИ'!G121="Выведено из эксплуатации"),"",IF(AND(((Год*12+3)-(YEAR('Реестр СИ'!J121)*12+MONTH('Реестр СИ'!J121)))&gt;=0,MOD(((Год*12+3)-(YEAR('Реестр СИ'!J121)*12+MONTH('Реестр СИ'!J121))),MAX(1,'Реестр СИ'!H121))=0),DAY('Реестр СИ'!J121),""))</f>
        <v/>
      </c>
      <c r="I121" s="28">
        <f>IF(OR('Реестр СИ'!J121="",'Реестр СИ'!G121="Выведено из эксплуатации"),"",IF(AND(((Год*12+4)-(YEAR('Реестр СИ'!J121)*12+MONTH('Реестр СИ'!J121)))&gt;=0,MOD(((Год*12+4)-(YEAR('Реестр СИ'!J121)*12+MONTH('Реестр СИ'!J121))),MAX(1,'Реестр СИ'!H121))=0),DAY('Реестр СИ'!J121),""))</f>
        <v/>
      </c>
      <c r="J121" s="28">
        <f>IF(OR('Реестр СИ'!J121="",'Реестр СИ'!G121="Выведено из эксплуатации"),"",IF(AND(((Год*12+5)-(YEAR('Реестр СИ'!J121)*12+MONTH('Реестр СИ'!J121)))&gt;=0,MOD(((Год*12+5)-(YEAR('Реестр СИ'!J121)*12+MONTH('Реестр СИ'!J121))),MAX(1,'Реестр СИ'!H121))=0),DAY('Реестр СИ'!J121),""))</f>
        <v/>
      </c>
      <c r="K121" s="28">
        <f>IF(OR('Реестр СИ'!J121="",'Реестр СИ'!G121="Выведено из эксплуатации"),"",IF(AND(((Год*12+6)-(YEAR('Реестр СИ'!J121)*12+MONTH('Реестр СИ'!J121)))&gt;=0,MOD(((Год*12+6)-(YEAR('Реестр СИ'!J121)*12+MONTH('Реестр СИ'!J121))),MAX(1,'Реестр СИ'!H121))=0),DAY('Реестр СИ'!J121),""))</f>
        <v/>
      </c>
      <c r="L121" s="28">
        <f>IF(OR('Реестр СИ'!J121="",'Реестр СИ'!G121="Выведено из эксплуатации"),"",IF(AND(((Год*12+7)-(YEAR('Реестр СИ'!J121)*12+MONTH('Реестр СИ'!J121)))&gt;=0,MOD(((Год*12+7)-(YEAR('Реестр СИ'!J121)*12+MONTH('Реестр СИ'!J121))),MAX(1,'Реестр СИ'!H121))=0),DAY('Реестр СИ'!J121),""))</f>
        <v/>
      </c>
      <c r="M121" s="28">
        <f>IF(OR('Реестр СИ'!J121="",'Реестр СИ'!G121="Выведено из эксплуатации"),"",IF(AND(((Год*12+8)-(YEAR('Реестр СИ'!J121)*12+MONTH('Реестр СИ'!J121)))&gt;=0,MOD(((Год*12+8)-(YEAR('Реестр СИ'!J121)*12+MONTH('Реестр СИ'!J121))),MAX(1,'Реестр СИ'!H121))=0),DAY('Реестр СИ'!J121),""))</f>
        <v/>
      </c>
      <c r="N121" s="28">
        <f>IF(OR('Реестр СИ'!J121="",'Реестр СИ'!G121="Выведено из эксплуатации"),"",IF(AND(((Год*12+9)-(YEAR('Реестр СИ'!J121)*12+MONTH('Реестр СИ'!J121)))&gt;=0,MOD(((Год*12+9)-(YEAR('Реестр СИ'!J121)*12+MONTH('Реестр СИ'!J121))),MAX(1,'Реестр СИ'!H121))=0),DAY('Реестр СИ'!J121),""))</f>
        <v/>
      </c>
      <c r="O121" s="28">
        <f>IF(OR('Реестр СИ'!J121="",'Реестр СИ'!G121="Выведено из эксплуатации"),"",IF(AND(((Год*12+10)-(YEAR('Реестр СИ'!J121)*12+MONTH('Реестр СИ'!J121)))&gt;=0,MOD(((Год*12+10)-(YEAR('Реестр СИ'!J121)*12+MONTH('Реестр СИ'!J121))),MAX(1,'Реестр СИ'!H121))=0),DAY('Реестр СИ'!J121),""))</f>
        <v/>
      </c>
      <c r="P121" s="28">
        <f>IF(OR('Реестр СИ'!J121="",'Реестр СИ'!G121="Выведено из эксплуатации"),"",IF(AND(((Год*12+11)-(YEAR('Реестр СИ'!J121)*12+MONTH('Реестр СИ'!J121)))&gt;=0,MOD(((Год*12+11)-(YEAR('Реестр СИ'!J121)*12+MONTH('Реестр СИ'!J121))),MAX(1,'Реестр СИ'!H121))=0),DAY('Реестр СИ'!J121),""))</f>
        <v/>
      </c>
      <c r="Q121" s="28">
        <f>IF(OR('Реестр СИ'!J121="",'Реестр СИ'!G121="Выведено из эксплуатации"),"",IF(AND(((Год*12+12)-(YEAR('Реестр СИ'!J121)*12+MONTH('Реестр СИ'!J121)))&gt;=0,MOD(((Год*12+12)-(YEAR('Реестр СИ'!J121)*12+MONTH('Реестр СИ'!J121))),MAX(1,'Реестр СИ'!H121))=0),DAY('Реестр СИ'!J121),""))</f>
        <v/>
      </c>
      <c r="R121" s="29">
        <f>IF('Реестр СИ'!B121="","",COUNT(F121:Q121)*N('Реестр СИ'!N121))</f>
        <v/>
      </c>
    </row>
    <row r="122">
      <c r="A122" s="26">
        <f>IF('Реестр СИ'!B122="","",'Реестр СИ'!A122)</f>
        <v/>
      </c>
      <c r="B122" s="27">
        <f>IF('Реестр СИ'!B122="","",'Реестр СИ'!B122)</f>
        <v/>
      </c>
      <c r="C122" s="26">
        <f>IF('Реестр СИ'!B122="","",'Реестр СИ'!C122)</f>
        <v/>
      </c>
      <c r="D122" s="26">
        <f>IF('Реестр СИ'!B122="","",'Реестр СИ'!E122)</f>
        <v/>
      </c>
      <c r="E122" s="26">
        <f>IF('Реестр СИ'!B122="","",'Реестр СИ'!H122)</f>
        <v/>
      </c>
      <c r="F122" s="28">
        <f>IF(OR('Реестр СИ'!J122="",'Реестр СИ'!G122="Выведено из эксплуатации"),"",IF(AND(((Год*12+1)-(YEAR('Реестр СИ'!J122)*12+MONTH('Реестр СИ'!J122)))&gt;=0,MOD(((Год*12+1)-(YEAR('Реестр СИ'!J122)*12+MONTH('Реестр СИ'!J122))),MAX(1,'Реестр СИ'!H122))=0),DAY('Реестр СИ'!J122),""))</f>
        <v/>
      </c>
      <c r="G122" s="28">
        <f>IF(OR('Реестр СИ'!J122="",'Реестр СИ'!G122="Выведено из эксплуатации"),"",IF(AND(((Год*12+2)-(YEAR('Реестр СИ'!J122)*12+MONTH('Реестр СИ'!J122)))&gt;=0,MOD(((Год*12+2)-(YEAR('Реестр СИ'!J122)*12+MONTH('Реестр СИ'!J122))),MAX(1,'Реестр СИ'!H122))=0),DAY('Реестр СИ'!J122),""))</f>
        <v/>
      </c>
      <c r="H122" s="28">
        <f>IF(OR('Реестр СИ'!J122="",'Реестр СИ'!G122="Выведено из эксплуатации"),"",IF(AND(((Год*12+3)-(YEAR('Реестр СИ'!J122)*12+MONTH('Реестр СИ'!J122)))&gt;=0,MOD(((Год*12+3)-(YEAR('Реестр СИ'!J122)*12+MONTH('Реестр СИ'!J122))),MAX(1,'Реестр СИ'!H122))=0),DAY('Реестр СИ'!J122),""))</f>
        <v/>
      </c>
      <c r="I122" s="28">
        <f>IF(OR('Реестр СИ'!J122="",'Реестр СИ'!G122="Выведено из эксплуатации"),"",IF(AND(((Год*12+4)-(YEAR('Реестр СИ'!J122)*12+MONTH('Реестр СИ'!J122)))&gt;=0,MOD(((Год*12+4)-(YEAR('Реестр СИ'!J122)*12+MONTH('Реестр СИ'!J122))),MAX(1,'Реестр СИ'!H122))=0),DAY('Реестр СИ'!J122),""))</f>
        <v/>
      </c>
      <c r="J122" s="28">
        <f>IF(OR('Реестр СИ'!J122="",'Реестр СИ'!G122="Выведено из эксплуатации"),"",IF(AND(((Год*12+5)-(YEAR('Реестр СИ'!J122)*12+MONTH('Реестр СИ'!J122)))&gt;=0,MOD(((Год*12+5)-(YEAR('Реестр СИ'!J122)*12+MONTH('Реестр СИ'!J122))),MAX(1,'Реестр СИ'!H122))=0),DAY('Реестр СИ'!J122),""))</f>
        <v/>
      </c>
      <c r="K122" s="28">
        <f>IF(OR('Реестр СИ'!J122="",'Реестр СИ'!G122="Выведено из эксплуатации"),"",IF(AND(((Год*12+6)-(YEAR('Реестр СИ'!J122)*12+MONTH('Реестр СИ'!J122)))&gt;=0,MOD(((Год*12+6)-(YEAR('Реестр СИ'!J122)*12+MONTH('Реестр СИ'!J122))),MAX(1,'Реестр СИ'!H122))=0),DAY('Реестр СИ'!J122),""))</f>
        <v/>
      </c>
      <c r="L122" s="28">
        <f>IF(OR('Реестр СИ'!J122="",'Реестр СИ'!G122="Выведено из эксплуатации"),"",IF(AND(((Год*12+7)-(YEAR('Реестр СИ'!J122)*12+MONTH('Реестр СИ'!J122)))&gt;=0,MOD(((Год*12+7)-(YEAR('Реестр СИ'!J122)*12+MONTH('Реестр СИ'!J122))),MAX(1,'Реестр СИ'!H122))=0),DAY('Реестр СИ'!J122),""))</f>
        <v/>
      </c>
      <c r="M122" s="28">
        <f>IF(OR('Реестр СИ'!J122="",'Реестр СИ'!G122="Выведено из эксплуатации"),"",IF(AND(((Год*12+8)-(YEAR('Реестр СИ'!J122)*12+MONTH('Реестр СИ'!J122)))&gt;=0,MOD(((Год*12+8)-(YEAR('Реестр СИ'!J122)*12+MONTH('Реестр СИ'!J122))),MAX(1,'Реестр СИ'!H122))=0),DAY('Реестр СИ'!J122),""))</f>
        <v/>
      </c>
      <c r="N122" s="28">
        <f>IF(OR('Реестр СИ'!J122="",'Реестр СИ'!G122="Выведено из эксплуатации"),"",IF(AND(((Год*12+9)-(YEAR('Реестр СИ'!J122)*12+MONTH('Реестр СИ'!J122)))&gt;=0,MOD(((Год*12+9)-(YEAR('Реестр СИ'!J122)*12+MONTH('Реестр СИ'!J122))),MAX(1,'Реестр СИ'!H122))=0),DAY('Реестр СИ'!J122),""))</f>
        <v/>
      </c>
      <c r="O122" s="28">
        <f>IF(OR('Реестр СИ'!J122="",'Реестр СИ'!G122="Выведено из эксплуатации"),"",IF(AND(((Год*12+10)-(YEAR('Реестр СИ'!J122)*12+MONTH('Реестр СИ'!J122)))&gt;=0,MOD(((Год*12+10)-(YEAR('Реестр СИ'!J122)*12+MONTH('Реестр СИ'!J122))),MAX(1,'Реестр СИ'!H122))=0),DAY('Реестр СИ'!J122),""))</f>
        <v/>
      </c>
      <c r="P122" s="28">
        <f>IF(OR('Реестр СИ'!J122="",'Реестр СИ'!G122="Выведено из эксплуатации"),"",IF(AND(((Год*12+11)-(YEAR('Реестр СИ'!J122)*12+MONTH('Реестр СИ'!J122)))&gt;=0,MOD(((Год*12+11)-(YEAR('Реестр СИ'!J122)*12+MONTH('Реестр СИ'!J122))),MAX(1,'Реестр СИ'!H122))=0),DAY('Реестр СИ'!J122),""))</f>
        <v/>
      </c>
      <c r="Q122" s="28">
        <f>IF(OR('Реестр СИ'!J122="",'Реестр СИ'!G122="Выведено из эксплуатации"),"",IF(AND(((Год*12+12)-(YEAR('Реестр СИ'!J122)*12+MONTH('Реестр СИ'!J122)))&gt;=0,MOD(((Год*12+12)-(YEAR('Реестр СИ'!J122)*12+MONTH('Реестр СИ'!J122))),MAX(1,'Реестр СИ'!H122))=0),DAY('Реестр СИ'!J122),""))</f>
        <v/>
      </c>
      <c r="R122" s="29">
        <f>IF('Реестр СИ'!B122="","",COUNT(F122:Q122)*N('Реестр СИ'!N122))</f>
        <v/>
      </c>
    </row>
    <row r="123">
      <c r="A123" s="26">
        <f>IF('Реестр СИ'!B123="","",'Реестр СИ'!A123)</f>
        <v/>
      </c>
      <c r="B123" s="27">
        <f>IF('Реестр СИ'!B123="","",'Реестр СИ'!B123)</f>
        <v/>
      </c>
      <c r="C123" s="26">
        <f>IF('Реестр СИ'!B123="","",'Реестр СИ'!C123)</f>
        <v/>
      </c>
      <c r="D123" s="26">
        <f>IF('Реестр СИ'!B123="","",'Реестр СИ'!E123)</f>
        <v/>
      </c>
      <c r="E123" s="26">
        <f>IF('Реестр СИ'!B123="","",'Реестр СИ'!H123)</f>
        <v/>
      </c>
      <c r="F123" s="28">
        <f>IF(OR('Реестр СИ'!J123="",'Реестр СИ'!G123="Выведено из эксплуатации"),"",IF(AND(((Год*12+1)-(YEAR('Реестр СИ'!J123)*12+MONTH('Реестр СИ'!J123)))&gt;=0,MOD(((Год*12+1)-(YEAR('Реестр СИ'!J123)*12+MONTH('Реестр СИ'!J123))),MAX(1,'Реестр СИ'!H123))=0),DAY('Реестр СИ'!J123),""))</f>
        <v/>
      </c>
      <c r="G123" s="28">
        <f>IF(OR('Реестр СИ'!J123="",'Реестр СИ'!G123="Выведено из эксплуатации"),"",IF(AND(((Год*12+2)-(YEAR('Реестр СИ'!J123)*12+MONTH('Реестр СИ'!J123)))&gt;=0,MOD(((Год*12+2)-(YEAR('Реестр СИ'!J123)*12+MONTH('Реестр СИ'!J123))),MAX(1,'Реестр СИ'!H123))=0),DAY('Реестр СИ'!J123),""))</f>
        <v/>
      </c>
      <c r="H123" s="28">
        <f>IF(OR('Реестр СИ'!J123="",'Реестр СИ'!G123="Выведено из эксплуатации"),"",IF(AND(((Год*12+3)-(YEAR('Реестр СИ'!J123)*12+MONTH('Реестр СИ'!J123)))&gt;=0,MOD(((Год*12+3)-(YEAR('Реестр СИ'!J123)*12+MONTH('Реестр СИ'!J123))),MAX(1,'Реестр СИ'!H123))=0),DAY('Реестр СИ'!J123),""))</f>
        <v/>
      </c>
      <c r="I123" s="28">
        <f>IF(OR('Реестр СИ'!J123="",'Реестр СИ'!G123="Выведено из эксплуатации"),"",IF(AND(((Год*12+4)-(YEAR('Реестр СИ'!J123)*12+MONTH('Реестр СИ'!J123)))&gt;=0,MOD(((Год*12+4)-(YEAR('Реестр СИ'!J123)*12+MONTH('Реестр СИ'!J123))),MAX(1,'Реестр СИ'!H123))=0),DAY('Реестр СИ'!J123),""))</f>
        <v/>
      </c>
      <c r="J123" s="28">
        <f>IF(OR('Реестр СИ'!J123="",'Реестр СИ'!G123="Выведено из эксплуатации"),"",IF(AND(((Год*12+5)-(YEAR('Реестр СИ'!J123)*12+MONTH('Реестр СИ'!J123)))&gt;=0,MOD(((Год*12+5)-(YEAR('Реестр СИ'!J123)*12+MONTH('Реестр СИ'!J123))),MAX(1,'Реестр СИ'!H123))=0),DAY('Реестр СИ'!J123),""))</f>
        <v/>
      </c>
      <c r="K123" s="28">
        <f>IF(OR('Реестр СИ'!J123="",'Реестр СИ'!G123="Выведено из эксплуатации"),"",IF(AND(((Год*12+6)-(YEAR('Реестр СИ'!J123)*12+MONTH('Реестр СИ'!J123)))&gt;=0,MOD(((Год*12+6)-(YEAR('Реестр СИ'!J123)*12+MONTH('Реестр СИ'!J123))),MAX(1,'Реестр СИ'!H123))=0),DAY('Реестр СИ'!J123),""))</f>
        <v/>
      </c>
      <c r="L123" s="28">
        <f>IF(OR('Реестр СИ'!J123="",'Реестр СИ'!G123="Выведено из эксплуатации"),"",IF(AND(((Год*12+7)-(YEAR('Реестр СИ'!J123)*12+MONTH('Реестр СИ'!J123)))&gt;=0,MOD(((Год*12+7)-(YEAR('Реестр СИ'!J123)*12+MONTH('Реестр СИ'!J123))),MAX(1,'Реестр СИ'!H123))=0),DAY('Реестр СИ'!J123),""))</f>
        <v/>
      </c>
      <c r="M123" s="28">
        <f>IF(OR('Реестр СИ'!J123="",'Реестр СИ'!G123="Выведено из эксплуатации"),"",IF(AND(((Год*12+8)-(YEAR('Реестр СИ'!J123)*12+MONTH('Реестр СИ'!J123)))&gt;=0,MOD(((Год*12+8)-(YEAR('Реестр СИ'!J123)*12+MONTH('Реестр СИ'!J123))),MAX(1,'Реестр СИ'!H123))=0),DAY('Реестр СИ'!J123),""))</f>
        <v/>
      </c>
      <c r="N123" s="28">
        <f>IF(OR('Реестр СИ'!J123="",'Реестр СИ'!G123="Выведено из эксплуатации"),"",IF(AND(((Год*12+9)-(YEAR('Реестр СИ'!J123)*12+MONTH('Реестр СИ'!J123)))&gt;=0,MOD(((Год*12+9)-(YEAR('Реестр СИ'!J123)*12+MONTH('Реестр СИ'!J123))),MAX(1,'Реестр СИ'!H123))=0),DAY('Реестр СИ'!J123),""))</f>
        <v/>
      </c>
      <c r="O123" s="28">
        <f>IF(OR('Реестр СИ'!J123="",'Реестр СИ'!G123="Выведено из эксплуатации"),"",IF(AND(((Год*12+10)-(YEAR('Реестр СИ'!J123)*12+MONTH('Реестр СИ'!J123)))&gt;=0,MOD(((Год*12+10)-(YEAR('Реестр СИ'!J123)*12+MONTH('Реестр СИ'!J123))),MAX(1,'Реестр СИ'!H123))=0),DAY('Реестр СИ'!J123),""))</f>
        <v/>
      </c>
      <c r="P123" s="28">
        <f>IF(OR('Реестр СИ'!J123="",'Реестр СИ'!G123="Выведено из эксплуатации"),"",IF(AND(((Год*12+11)-(YEAR('Реестр СИ'!J123)*12+MONTH('Реестр СИ'!J123)))&gt;=0,MOD(((Год*12+11)-(YEAR('Реестр СИ'!J123)*12+MONTH('Реестр СИ'!J123))),MAX(1,'Реестр СИ'!H123))=0),DAY('Реестр СИ'!J123),""))</f>
        <v/>
      </c>
      <c r="Q123" s="28">
        <f>IF(OR('Реестр СИ'!J123="",'Реестр СИ'!G123="Выведено из эксплуатации"),"",IF(AND(((Год*12+12)-(YEAR('Реестр СИ'!J123)*12+MONTH('Реестр СИ'!J123)))&gt;=0,MOD(((Год*12+12)-(YEAR('Реестр СИ'!J123)*12+MONTH('Реестр СИ'!J123))),MAX(1,'Реестр СИ'!H123))=0),DAY('Реестр СИ'!J123),""))</f>
        <v/>
      </c>
      <c r="R123" s="29">
        <f>IF('Реестр СИ'!B123="","",COUNT(F123:Q123)*N('Реестр СИ'!N123))</f>
        <v/>
      </c>
    </row>
    <row r="124">
      <c r="A124" s="26">
        <f>IF('Реестр СИ'!B124="","",'Реестр СИ'!A124)</f>
        <v/>
      </c>
      <c r="B124" s="27">
        <f>IF('Реестр СИ'!B124="","",'Реестр СИ'!B124)</f>
        <v/>
      </c>
      <c r="C124" s="26">
        <f>IF('Реестр СИ'!B124="","",'Реестр СИ'!C124)</f>
        <v/>
      </c>
      <c r="D124" s="26">
        <f>IF('Реестр СИ'!B124="","",'Реестр СИ'!E124)</f>
        <v/>
      </c>
      <c r="E124" s="26">
        <f>IF('Реестр СИ'!B124="","",'Реестр СИ'!H124)</f>
        <v/>
      </c>
      <c r="F124" s="28">
        <f>IF(OR('Реестр СИ'!J124="",'Реестр СИ'!G124="Выведено из эксплуатации"),"",IF(AND(((Год*12+1)-(YEAR('Реестр СИ'!J124)*12+MONTH('Реестр СИ'!J124)))&gt;=0,MOD(((Год*12+1)-(YEAR('Реестр СИ'!J124)*12+MONTH('Реестр СИ'!J124))),MAX(1,'Реестр СИ'!H124))=0),DAY('Реестр СИ'!J124),""))</f>
        <v/>
      </c>
      <c r="G124" s="28">
        <f>IF(OR('Реестр СИ'!J124="",'Реестр СИ'!G124="Выведено из эксплуатации"),"",IF(AND(((Год*12+2)-(YEAR('Реестр СИ'!J124)*12+MONTH('Реестр СИ'!J124)))&gt;=0,MOD(((Год*12+2)-(YEAR('Реестр СИ'!J124)*12+MONTH('Реестр СИ'!J124))),MAX(1,'Реестр СИ'!H124))=0),DAY('Реестр СИ'!J124),""))</f>
        <v/>
      </c>
      <c r="H124" s="28">
        <f>IF(OR('Реестр СИ'!J124="",'Реестр СИ'!G124="Выведено из эксплуатации"),"",IF(AND(((Год*12+3)-(YEAR('Реестр СИ'!J124)*12+MONTH('Реестр СИ'!J124)))&gt;=0,MOD(((Год*12+3)-(YEAR('Реестр СИ'!J124)*12+MONTH('Реестр СИ'!J124))),MAX(1,'Реестр СИ'!H124))=0),DAY('Реестр СИ'!J124),""))</f>
        <v/>
      </c>
      <c r="I124" s="28">
        <f>IF(OR('Реестр СИ'!J124="",'Реестр СИ'!G124="Выведено из эксплуатации"),"",IF(AND(((Год*12+4)-(YEAR('Реестр СИ'!J124)*12+MONTH('Реестр СИ'!J124)))&gt;=0,MOD(((Год*12+4)-(YEAR('Реестр СИ'!J124)*12+MONTH('Реестр СИ'!J124))),MAX(1,'Реестр СИ'!H124))=0),DAY('Реестр СИ'!J124),""))</f>
        <v/>
      </c>
      <c r="J124" s="28">
        <f>IF(OR('Реестр СИ'!J124="",'Реестр СИ'!G124="Выведено из эксплуатации"),"",IF(AND(((Год*12+5)-(YEAR('Реестр СИ'!J124)*12+MONTH('Реестр СИ'!J124)))&gt;=0,MOD(((Год*12+5)-(YEAR('Реестр СИ'!J124)*12+MONTH('Реестр СИ'!J124))),MAX(1,'Реестр СИ'!H124))=0),DAY('Реестр СИ'!J124),""))</f>
        <v/>
      </c>
      <c r="K124" s="28">
        <f>IF(OR('Реестр СИ'!J124="",'Реестр СИ'!G124="Выведено из эксплуатации"),"",IF(AND(((Год*12+6)-(YEAR('Реестр СИ'!J124)*12+MONTH('Реестр СИ'!J124)))&gt;=0,MOD(((Год*12+6)-(YEAR('Реестр СИ'!J124)*12+MONTH('Реестр СИ'!J124))),MAX(1,'Реестр СИ'!H124))=0),DAY('Реестр СИ'!J124),""))</f>
        <v/>
      </c>
      <c r="L124" s="28">
        <f>IF(OR('Реестр СИ'!J124="",'Реестр СИ'!G124="Выведено из эксплуатации"),"",IF(AND(((Год*12+7)-(YEAR('Реестр СИ'!J124)*12+MONTH('Реестр СИ'!J124)))&gt;=0,MOD(((Год*12+7)-(YEAR('Реестр СИ'!J124)*12+MONTH('Реестр СИ'!J124))),MAX(1,'Реестр СИ'!H124))=0),DAY('Реестр СИ'!J124),""))</f>
        <v/>
      </c>
      <c r="M124" s="28">
        <f>IF(OR('Реестр СИ'!J124="",'Реестр СИ'!G124="Выведено из эксплуатации"),"",IF(AND(((Год*12+8)-(YEAR('Реестр СИ'!J124)*12+MONTH('Реестр СИ'!J124)))&gt;=0,MOD(((Год*12+8)-(YEAR('Реестр СИ'!J124)*12+MONTH('Реестр СИ'!J124))),MAX(1,'Реестр СИ'!H124))=0),DAY('Реестр СИ'!J124),""))</f>
        <v/>
      </c>
      <c r="N124" s="28">
        <f>IF(OR('Реестр СИ'!J124="",'Реестр СИ'!G124="Выведено из эксплуатации"),"",IF(AND(((Год*12+9)-(YEAR('Реестр СИ'!J124)*12+MONTH('Реестр СИ'!J124)))&gt;=0,MOD(((Год*12+9)-(YEAR('Реестр СИ'!J124)*12+MONTH('Реестр СИ'!J124))),MAX(1,'Реестр СИ'!H124))=0),DAY('Реестр СИ'!J124),""))</f>
        <v/>
      </c>
      <c r="O124" s="28">
        <f>IF(OR('Реестр СИ'!J124="",'Реестр СИ'!G124="Выведено из эксплуатации"),"",IF(AND(((Год*12+10)-(YEAR('Реестр СИ'!J124)*12+MONTH('Реестр СИ'!J124)))&gt;=0,MOD(((Год*12+10)-(YEAR('Реестр СИ'!J124)*12+MONTH('Реестр СИ'!J124))),MAX(1,'Реестр СИ'!H124))=0),DAY('Реестр СИ'!J124),""))</f>
        <v/>
      </c>
      <c r="P124" s="28">
        <f>IF(OR('Реестр СИ'!J124="",'Реестр СИ'!G124="Выведено из эксплуатации"),"",IF(AND(((Год*12+11)-(YEAR('Реестр СИ'!J124)*12+MONTH('Реестр СИ'!J124)))&gt;=0,MOD(((Год*12+11)-(YEAR('Реестр СИ'!J124)*12+MONTH('Реестр СИ'!J124))),MAX(1,'Реестр СИ'!H124))=0),DAY('Реестр СИ'!J124),""))</f>
        <v/>
      </c>
      <c r="Q124" s="28">
        <f>IF(OR('Реестр СИ'!J124="",'Реестр СИ'!G124="Выведено из эксплуатации"),"",IF(AND(((Год*12+12)-(YEAR('Реестр СИ'!J124)*12+MONTH('Реестр СИ'!J124)))&gt;=0,MOD(((Год*12+12)-(YEAR('Реестр СИ'!J124)*12+MONTH('Реестр СИ'!J124))),MAX(1,'Реестр СИ'!H124))=0),DAY('Реестр СИ'!J124),""))</f>
        <v/>
      </c>
      <c r="R124" s="29">
        <f>IF('Реестр СИ'!B124="","",COUNT(F124:Q124)*N('Реестр СИ'!N124))</f>
        <v/>
      </c>
    </row>
    <row r="125">
      <c r="A125" s="26">
        <f>IF('Реестр СИ'!B125="","",'Реестр СИ'!A125)</f>
        <v/>
      </c>
      <c r="B125" s="27">
        <f>IF('Реестр СИ'!B125="","",'Реестр СИ'!B125)</f>
        <v/>
      </c>
      <c r="C125" s="26">
        <f>IF('Реестр СИ'!B125="","",'Реестр СИ'!C125)</f>
        <v/>
      </c>
      <c r="D125" s="26">
        <f>IF('Реестр СИ'!B125="","",'Реестр СИ'!E125)</f>
        <v/>
      </c>
      <c r="E125" s="26">
        <f>IF('Реестр СИ'!B125="","",'Реестр СИ'!H125)</f>
        <v/>
      </c>
      <c r="F125" s="28">
        <f>IF(OR('Реестр СИ'!J125="",'Реестр СИ'!G125="Выведено из эксплуатации"),"",IF(AND(((Год*12+1)-(YEAR('Реестр СИ'!J125)*12+MONTH('Реестр СИ'!J125)))&gt;=0,MOD(((Год*12+1)-(YEAR('Реестр СИ'!J125)*12+MONTH('Реестр СИ'!J125))),MAX(1,'Реестр СИ'!H125))=0),DAY('Реестр СИ'!J125),""))</f>
        <v/>
      </c>
      <c r="G125" s="28">
        <f>IF(OR('Реестр СИ'!J125="",'Реестр СИ'!G125="Выведено из эксплуатации"),"",IF(AND(((Год*12+2)-(YEAR('Реестр СИ'!J125)*12+MONTH('Реестр СИ'!J125)))&gt;=0,MOD(((Год*12+2)-(YEAR('Реестр СИ'!J125)*12+MONTH('Реестр СИ'!J125))),MAX(1,'Реестр СИ'!H125))=0),DAY('Реестр СИ'!J125),""))</f>
        <v/>
      </c>
      <c r="H125" s="28">
        <f>IF(OR('Реестр СИ'!J125="",'Реестр СИ'!G125="Выведено из эксплуатации"),"",IF(AND(((Год*12+3)-(YEAR('Реестр СИ'!J125)*12+MONTH('Реестр СИ'!J125)))&gt;=0,MOD(((Год*12+3)-(YEAR('Реестр СИ'!J125)*12+MONTH('Реестр СИ'!J125))),MAX(1,'Реестр СИ'!H125))=0),DAY('Реестр СИ'!J125),""))</f>
        <v/>
      </c>
      <c r="I125" s="28">
        <f>IF(OR('Реестр СИ'!J125="",'Реестр СИ'!G125="Выведено из эксплуатации"),"",IF(AND(((Год*12+4)-(YEAR('Реестр СИ'!J125)*12+MONTH('Реестр СИ'!J125)))&gt;=0,MOD(((Год*12+4)-(YEAR('Реестр СИ'!J125)*12+MONTH('Реестр СИ'!J125))),MAX(1,'Реестр СИ'!H125))=0),DAY('Реестр СИ'!J125),""))</f>
        <v/>
      </c>
      <c r="J125" s="28">
        <f>IF(OR('Реестр СИ'!J125="",'Реестр СИ'!G125="Выведено из эксплуатации"),"",IF(AND(((Год*12+5)-(YEAR('Реестр СИ'!J125)*12+MONTH('Реестр СИ'!J125)))&gt;=0,MOD(((Год*12+5)-(YEAR('Реестр СИ'!J125)*12+MONTH('Реестр СИ'!J125))),MAX(1,'Реестр СИ'!H125))=0),DAY('Реестр СИ'!J125),""))</f>
        <v/>
      </c>
      <c r="K125" s="28">
        <f>IF(OR('Реестр СИ'!J125="",'Реестр СИ'!G125="Выведено из эксплуатации"),"",IF(AND(((Год*12+6)-(YEAR('Реестр СИ'!J125)*12+MONTH('Реестр СИ'!J125)))&gt;=0,MOD(((Год*12+6)-(YEAR('Реестр СИ'!J125)*12+MONTH('Реестр СИ'!J125))),MAX(1,'Реестр СИ'!H125))=0),DAY('Реестр СИ'!J125),""))</f>
        <v/>
      </c>
      <c r="L125" s="28">
        <f>IF(OR('Реестр СИ'!J125="",'Реестр СИ'!G125="Выведено из эксплуатации"),"",IF(AND(((Год*12+7)-(YEAR('Реестр СИ'!J125)*12+MONTH('Реестр СИ'!J125)))&gt;=0,MOD(((Год*12+7)-(YEAR('Реестр СИ'!J125)*12+MONTH('Реестр СИ'!J125))),MAX(1,'Реестр СИ'!H125))=0),DAY('Реестр СИ'!J125),""))</f>
        <v/>
      </c>
      <c r="M125" s="28">
        <f>IF(OR('Реестр СИ'!J125="",'Реестр СИ'!G125="Выведено из эксплуатации"),"",IF(AND(((Год*12+8)-(YEAR('Реестр СИ'!J125)*12+MONTH('Реестр СИ'!J125)))&gt;=0,MOD(((Год*12+8)-(YEAR('Реестр СИ'!J125)*12+MONTH('Реестр СИ'!J125))),MAX(1,'Реестр СИ'!H125))=0),DAY('Реестр СИ'!J125),""))</f>
        <v/>
      </c>
      <c r="N125" s="28">
        <f>IF(OR('Реестр СИ'!J125="",'Реестр СИ'!G125="Выведено из эксплуатации"),"",IF(AND(((Год*12+9)-(YEAR('Реестр СИ'!J125)*12+MONTH('Реестр СИ'!J125)))&gt;=0,MOD(((Год*12+9)-(YEAR('Реестр СИ'!J125)*12+MONTH('Реестр СИ'!J125))),MAX(1,'Реестр СИ'!H125))=0),DAY('Реестр СИ'!J125),""))</f>
        <v/>
      </c>
      <c r="O125" s="28">
        <f>IF(OR('Реестр СИ'!J125="",'Реестр СИ'!G125="Выведено из эксплуатации"),"",IF(AND(((Год*12+10)-(YEAR('Реестр СИ'!J125)*12+MONTH('Реестр СИ'!J125)))&gt;=0,MOD(((Год*12+10)-(YEAR('Реестр СИ'!J125)*12+MONTH('Реестр СИ'!J125))),MAX(1,'Реестр СИ'!H125))=0),DAY('Реестр СИ'!J125),""))</f>
        <v/>
      </c>
      <c r="P125" s="28">
        <f>IF(OR('Реестр СИ'!J125="",'Реестр СИ'!G125="Выведено из эксплуатации"),"",IF(AND(((Год*12+11)-(YEAR('Реестр СИ'!J125)*12+MONTH('Реестр СИ'!J125)))&gt;=0,MOD(((Год*12+11)-(YEAR('Реестр СИ'!J125)*12+MONTH('Реестр СИ'!J125))),MAX(1,'Реестр СИ'!H125))=0),DAY('Реестр СИ'!J125),""))</f>
        <v/>
      </c>
      <c r="Q125" s="28">
        <f>IF(OR('Реестр СИ'!J125="",'Реестр СИ'!G125="Выведено из эксплуатации"),"",IF(AND(((Год*12+12)-(YEAR('Реестр СИ'!J125)*12+MONTH('Реестр СИ'!J125)))&gt;=0,MOD(((Год*12+12)-(YEAR('Реестр СИ'!J125)*12+MONTH('Реестр СИ'!J125))),MAX(1,'Реестр СИ'!H125))=0),DAY('Реестр СИ'!J125),""))</f>
        <v/>
      </c>
      <c r="R125" s="29">
        <f>IF('Реестр СИ'!B125="","",COUNT(F125:Q125)*N('Реестр СИ'!N125))</f>
        <v/>
      </c>
    </row>
    <row r="126">
      <c r="A126" s="26">
        <f>IF('Реестр СИ'!B126="","",'Реестр СИ'!A126)</f>
        <v/>
      </c>
      <c r="B126" s="27">
        <f>IF('Реестр СИ'!B126="","",'Реестр СИ'!B126)</f>
        <v/>
      </c>
      <c r="C126" s="26">
        <f>IF('Реестр СИ'!B126="","",'Реестр СИ'!C126)</f>
        <v/>
      </c>
      <c r="D126" s="26">
        <f>IF('Реестр СИ'!B126="","",'Реестр СИ'!E126)</f>
        <v/>
      </c>
      <c r="E126" s="26">
        <f>IF('Реестр СИ'!B126="","",'Реестр СИ'!H126)</f>
        <v/>
      </c>
      <c r="F126" s="28">
        <f>IF(OR('Реестр СИ'!J126="",'Реестр СИ'!G126="Выведено из эксплуатации"),"",IF(AND(((Год*12+1)-(YEAR('Реестр СИ'!J126)*12+MONTH('Реестр СИ'!J126)))&gt;=0,MOD(((Год*12+1)-(YEAR('Реестр СИ'!J126)*12+MONTH('Реестр СИ'!J126))),MAX(1,'Реестр СИ'!H126))=0),DAY('Реестр СИ'!J126),""))</f>
        <v/>
      </c>
      <c r="G126" s="28">
        <f>IF(OR('Реестр СИ'!J126="",'Реестр СИ'!G126="Выведено из эксплуатации"),"",IF(AND(((Год*12+2)-(YEAR('Реестр СИ'!J126)*12+MONTH('Реестр СИ'!J126)))&gt;=0,MOD(((Год*12+2)-(YEAR('Реестр СИ'!J126)*12+MONTH('Реестр СИ'!J126))),MAX(1,'Реестр СИ'!H126))=0),DAY('Реестр СИ'!J126),""))</f>
        <v/>
      </c>
      <c r="H126" s="28">
        <f>IF(OR('Реестр СИ'!J126="",'Реестр СИ'!G126="Выведено из эксплуатации"),"",IF(AND(((Год*12+3)-(YEAR('Реестр СИ'!J126)*12+MONTH('Реестр СИ'!J126)))&gt;=0,MOD(((Год*12+3)-(YEAR('Реестр СИ'!J126)*12+MONTH('Реестр СИ'!J126))),MAX(1,'Реестр СИ'!H126))=0),DAY('Реестр СИ'!J126),""))</f>
        <v/>
      </c>
      <c r="I126" s="28">
        <f>IF(OR('Реестр СИ'!J126="",'Реестр СИ'!G126="Выведено из эксплуатации"),"",IF(AND(((Год*12+4)-(YEAR('Реестр СИ'!J126)*12+MONTH('Реестр СИ'!J126)))&gt;=0,MOD(((Год*12+4)-(YEAR('Реестр СИ'!J126)*12+MONTH('Реестр СИ'!J126))),MAX(1,'Реестр СИ'!H126))=0),DAY('Реестр СИ'!J126),""))</f>
        <v/>
      </c>
      <c r="J126" s="28">
        <f>IF(OR('Реестр СИ'!J126="",'Реестр СИ'!G126="Выведено из эксплуатации"),"",IF(AND(((Год*12+5)-(YEAR('Реестр СИ'!J126)*12+MONTH('Реестр СИ'!J126)))&gt;=0,MOD(((Год*12+5)-(YEAR('Реестр СИ'!J126)*12+MONTH('Реестр СИ'!J126))),MAX(1,'Реестр СИ'!H126))=0),DAY('Реестр СИ'!J126),""))</f>
        <v/>
      </c>
      <c r="K126" s="28">
        <f>IF(OR('Реестр СИ'!J126="",'Реестр СИ'!G126="Выведено из эксплуатации"),"",IF(AND(((Год*12+6)-(YEAR('Реестр СИ'!J126)*12+MONTH('Реестр СИ'!J126)))&gt;=0,MOD(((Год*12+6)-(YEAR('Реестр СИ'!J126)*12+MONTH('Реестр СИ'!J126))),MAX(1,'Реестр СИ'!H126))=0),DAY('Реестр СИ'!J126),""))</f>
        <v/>
      </c>
      <c r="L126" s="28">
        <f>IF(OR('Реестр СИ'!J126="",'Реестр СИ'!G126="Выведено из эксплуатации"),"",IF(AND(((Год*12+7)-(YEAR('Реестр СИ'!J126)*12+MONTH('Реестр СИ'!J126)))&gt;=0,MOD(((Год*12+7)-(YEAR('Реестр СИ'!J126)*12+MONTH('Реестр СИ'!J126))),MAX(1,'Реестр СИ'!H126))=0),DAY('Реестр СИ'!J126),""))</f>
        <v/>
      </c>
      <c r="M126" s="28">
        <f>IF(OR('Реестр СИ'!J126="",'Реестр СИ'!G126="Выведено из эксплуатации"),"",IF(AND(((Год*12+8)-(YEAR('Реестр СИ'!J126)*12+MONTH('Реестр СИ'!J126)))&gt;=0,MOD(((Год*12+8)-(YEAR('Реестр СИ'!J126)*12+MONTH('Реестр СИ'!J126))),MAX(1,'Реестр СИ'!H126))=0),DAY('Реестр СИ'!J126),""))</f>
        <v/>
      </c>
      <c r="N126" s="28">
        <f>IF(OR('Реестр СИ'!J126="",'Реестр СИ'!G126="Выведено из эксплуатации"),"",IF(AND(((Год*12+9)-(YEAR('Реестр СИ'!J126)*12+MONTH('Реестр СИ'!J126)))&gt;=0,MOD(((Год*12+9)-(YEAR('Реестр СИ'!J126)*12+MONTH('Реестр СИ'!J126))),MAX(1,'Реестр СИ'!H126))=0),DAY('Реестр СИ'!J126),""))</f>
        <v/>
      </c>
      <c r="O126" s="28">
        <f>IF(OR('Реестр СИ'!J126="",'Реестр СИ'!G126="Выведено из эксплуатации"),"",IF(AND(((Год*12+10)-(YEAR('Реестр СИ'!J126)*12+MONTH('Реестр СИ'!J126)))&gt;=0,MOD(((Год*12+10)-(YEAR('Реестр СИ'!J126)*12+MONTH('Реестр СИ'!J126))),MAX(1,'Реестр СИ'!H126))=0),DAY('Реестр СИ'!J126),""))</f>
        <v/>
      </c>
      <c r="P126" s="28">
        <f>IF(OR('Реестр СИ'!J126="",'Реестр СИ'!G126="Выведено из эксплуатации"),"",IF(AND(((Год*12+11)-(YEAR('Реестр СИ'!J126)*12+MONTH('Реестр СИ'!J126)))&gt;=0,MOD(((Год*12+11)-(YEAR('Реестр СИ'!J126)*12+MONTH('Реестр СИ'!J126))),MAX(1,'Реестр СИ'!H126))=0),DAY('Реестр СИ'!J126),""))</f>
        <v/>
      </c>
      <c r="Q126" s="28">
        <f>IF(OR('Реестр СИ'!J126="",'Реестр СИ'!G126="Выведено из эксплуатации"),"",IF(AND(((Год*12+12)-(YEAR('Реестр СИ'!J126)*12+MONTH('Реестр СИ'!J126)))&gt;=0,MOD(((Год*12+12)-(YEAR('Реестр СИ'!J126)*12+MONTH('Реестр СИ'!J126))),MAX(1,'Реестр СИ'!H126))=0),DAY('Реестр СИ'!J126),""))</f>
        <v/>
      </c>
      <c r="R126" s="29">
        <f>IF('Реестр СИ'!B126="","",COUNT(F126:Q126)*N('Реестр СИ'!N126))</f>
        <v/>
      </c>
    </row>
    <row r="127">
      <c r="A127" s="26">
        <f>IF('Реестр СИ'!B127="","",'Реестр СИ'!A127)</f>
        <v/>
      </c>
      <c r="B127" s="27">
        <f>IF('Реестр СИ'!B127="","",'Реестр СИ'!B127)</f>
        <v/>
      </c>
      <c r="C127" s="26">
        <f>IF('Реестр СИ'!B127="","",'Реестр СИ'!C127)</f>
        <v/>
      </c>
      <c r="D127" s="26">
        <f>IF('Реестр СИ'!B127="","",'Реестр СИ'!E127)</f>
        <v/>
      </c>
      <c r="E127" s="26">
        <f>IF('Реестр СИ'!B127="","",'Реестр СИ'!H127)</f>
        <v/>
      </c>
      <c r="F127" s="28">
        <f>IF(OR('Реестр СИ'!J127="",'Реестр СИ'!G127="Выведено из эксплуатации"),"",IF(AND(((Год*12+1)-(YEAR('Реестр СИ'!J127)*12+MONTH('Реестр СИ'!J127)))&gt;=0,MOD(((Год*12+1)-(YEAR('Реестр СИ'!J127)*12+MONTH('Реестр СИ'!J127))),MAX(1,'Реестр СИ'!H127))=0),DAY('Реестр СИ'!J127),""))</f>
        <v/>
      </c>
      <c r="G127" s="28">
        <f>IF(OR('Реестр СИ'!J127="",'Реестр СИ'!G127="Выведено из эксплуатации"),"",IF(AND(((Год*12+2)-(YEAR('Реестр СИ'!J127)*12+MONTH('Реестр СИ'!J127)))&gt;=0,MOD(((Год*12+2)-(YEAR('Реестр СИ'!J127)*12+MONTH('Реестр СИ'!J127))),MAX(1,'Реестр СИ'!H127))=0),DAY('Реестр СИ'!J127),""))</f>
        <v/>
      </c>
      <c r="H127" s="28">
        <f>IF(OR('Реестр СИ'!J127="",'Реестр СИ'!G127="Выведено из эксплуатации"),"",IF(AND(((Год*12+3)-(YEAR('Реестр СИ'!J127)*12+MONTH('Реестр СИ'!J127)))&gt;=0,MOD(((Год*12+3)-(YEAR('Реестр СИ'!J127)*12+MONTH('Реестр СИ'!J127))),MAX(1,'Реестр СИ'!H127))=0),DAY('Реестр СИ'!J127),""))</f>
        <v/>
      </c>
      <c r="I127" s="28">
        <f>IF(OR('Реестр СИ'!J127="",'Реестр СИ'!G127="Выведено из эксплуатации"),"",IF(AND(((Год*12+4)-(YEAR('Реестр СИ'!J127)*12+MONTH('Реестр СИ'!J127)))&gt;=0,MOD(((Год*12+4)-(YEAR('Реестр СИ'!J127)*12+MONTH('Реестр СИ'!J127))),MAX(1,'Реестр СИ'!H127))=0),DAY('Реестр СИ'!J127),""))</f>
        <v/>
      </c>
      <c r="J127" s="28">
        <f>IF(OR('Реестр СИ'!J127="",'Реестр СИ'!G127="Выведено из эксплуатации"),"",IF(AND(((Год*12+5)-(YEAR('Реестр СИ'!J127)*12+MONTH('Реестр СИ'!J127)))&gt;=0,MOD(((Год*12+5)-(YEAR('Реестр СИ'!J127)*12+MONTH('Реестр СИ'!J127))),MAX(1,'Реестр СИ'!H127))=0),DAY('Реестр СИ'!J127),""))</f>
        <v/>
      </c>
      <c r="K127" s="28">
        <f>IF(OR('Реестр СИ'!J127="",'Реестр СИ'!G127="Выведено из эксплуатации"),"",IF(AND(((Год*12+6)-(YEAR('Реестр СИ'!J127)*12+MONTH('Реестр СИ'!J127)))&gt;=0,MOD(((Год*12+6)-(YEAR('Реестр СИ'!J127)*12+MONTH('Реестр СИ'!J127))),MAX(1,'Реестр СИ'!H127))=0),DAY('Реестр СИ'!J127),""))</f>
        <v/>
      </c>
      <c r="L127" s="28">
        <f>IF(OR('Реестр СИ'!J127="",'Реестр СИ'!G127="Выведено из эксплуатации"),"",IF(AND(((Год*12+7)-(YEAR('Реестр СИ'!J127)*12+MONTH('Реестр СИ'!J127)))&gt;=0,MOD(((Год*12+7)-(YEAR('Реестр СИ'!J127)*12+MONTH('Реестр СИ'!J127))),MAX(1,'Реестр СИ'!H127))=0),DAY('Реестр СИ'!J127),""))</f>
        <v/>
      </c>
      <c r="M127" s="28">
        <f>IF(OR('Реестр СИ'!J127="",'Реестр СИ'!G127="Выведено из эксплуатации"),"",IF(AND(((Год*12+8)-(YEAR('Реестр СИ'!J127)*12+MONTH('Реестр СИ'!J127)))&gt;=0,MOD(((Год*12+8)-(YEAR('Реестр СИ'!J127)*12+MONTH('Реестр СИ'!J127))),MAX(1,'Реестр СИ'!H127))=0),DAY('Реестр СИ'!J127),""))</f>
        <v/>
      </c>
      <c r="N127" s="28">
        <f>IF(OR('Реестр СИ'!J127="",'Реестр СИ'!G127="Выведено из эксплуатации"),"",IF(AND(((Год*12+9)-(YEAR('Реестр СИ'!J127)*12+MONTH('Реестр СИ'!J127)))&gt;=0,MOD(((Год*12+9)-(YEAR('Реестр СИ'!J127)*12+MONTH('Реестр СИ'!J127))),MAX(1,'Реестр СИ'!H127))=0),DAY('Реестр СИ'!J127),""))</f>
        <v/>
      </c>
      <c r="O127" s="28">
        <f>IF(OR('Реестр СИ'!J127="",'Реестр СИ'!G127="Выведено из эксплуатации"),"",IF(AND(((Год*12+10)-(YEAR('Реестр СИ'!J127)*12+MONTH('Реестр СИ'!J127)))&gt;=0,MOD(((Год*12+10)-(YEAR('Реестр СИ'!J127)*12+MONTH('Реестр СИ'!J127))),MAX(1,'Реестр СИ'!H127))=0),DAY('Реестр СИ'!J127),""))</f>
        <v/>
      </c>
      <c r="P127" s="28">
        <f>IF(OR('Реестр СИ'!J127="",'Реестр СИ'!G127="Выведено из эксплуатации"),"",IF(AND(((Год*12+11)-(YEAR('Реестр СИ'!J127)*12+MONTH('Реестр СИ'!J127)))&gt;=0,MOD(((Год*12+11)-(YEAR('Реестр СИ'!J127)*12+MONTH('Реестр СИ'!J127))),MAX(1,'Реестр СИ'!H127))=0),DAY('Реестр СИ'!J127),""))</f>
        <v/>
      </c>
      <c r="Q127" s="28">
        <f>IF(OR('Реестр СИ'!J127="",'Реестр СИ'!G127="Выведено из эксплуатации"),"",IF(AND(((Год*12+12)-(YEAR('Реестр СИ'!J127)*12+MONTH('Реестр СИ'!J127)))&gt;=0,MOD(((Год*12+12)-(YEAR('Реестр СИ'!J127)*12+MONTH('Реестр СИ'!J127))),MAX(1,'Реестр СИ'!H127))=0),DAY('Реестр СИ'!J127),""))</f>
        <v/>
      </c>
      <c r="R127" s="29">
        <f>IF('Реестр СИ'!B127="","",COUNT(F127:Q127)*N('Реестр СИ'!N127))</f>
        <v/>
      </c>
    </row>
    <row r="128">
      <c r="A128" s="26">
        <f>IF('Реестр СИ'!B128="","",'Реестр СИ'!A128)</f>
        <v/>
      </c>
      <c r="B128" s="27">
        <f>IF('Реестр СИ'!B128="","",'Реестр СИ'!B128)</f>
        <v/>
      </c>
      <c r="C128" s="26">
        <f>IF('Реестр СИ'!B128="","",'Реестр СИ'!C128)</f>
        <v/>
      </c>
      <c r="D128" s="26">
        <f>IF('Реестр СИ'!B128="","",'Реестр СИ'!E128)</f>
        <v/>
      </c>
      <c r="E128" s="26">
        <f>IF('Реестр СИ'!B128="","",'Реестр СИ'!H128)</f>
        <v/>
      </c>
      <c r="F128" s="28">
        <f>IF(OR('Реестр СИ'!J128="",'Реестр СИ'!G128="Выведено из эксплуатации"),"",IF(AND(((Год*12+1)-(YEAR('Реестр СИ'!J128)*12+MONTH('Реестр СИ'!J128)))&gt;=0,MOD(((Год*12+1)-(YEAR('Реестр СИ'!J128)*12+MONTH('Реестр СИ'!J128))),MAX(1,'Реестр СИ'!H128))=0),DAY('Реестр СИ'!J128),""))</f>
        <v/>
      </c>
      <c r="G128" s="28">
        <f>IF(OR('Реестр СИ'!J128="",'Реестр СИ'!G128="Выведено из эксплуатации"),"",IF(AND(((Год*12+2)-(YEAR('Реестр СИ'!J128)*12+MONTH('Реестр СИ'!J128)))&gt;=0,MOD(((Год*12+2)-(YEAR('Реестр СИ'!J128)*12+MONTH('Реестр СИ'!J128))),MAX(1,'Реестр СИ'!H128))=0),DAY('Реестр СИ'!J128),""))</f>
        <v/>
      </c>
      <c r="H128" s="28">
        <f>IF(OR('Реестр СИ'!J128="",'Реестр СИ'!G128="Выведено из эксплуатации"),"",IF(AND(((Год*12+3)-(YEAR('Реестр СИ'!J128)*12+MONTH('Реестр СИ'!J128)))&gt;=0,MOD(((Год*12+3)-(YEAR('Реестр СИ'!J128)*12+MONTH('Реестр СИ'!J128))),MAX(1,'Реестр СИ'!H128))=0),DAY('Реестр СИ'!J128),""))</f>
        <v/>
      </c>
      <c r="I128" s="28">
        <f>IF(OR('Реестр СИ'!J128="",'Реестр СИ'!G128="Выведено из эксплуатации"),"",IF(AND(((Год*12+4)-(YEAR('Реестр СИ'!J128)*12+MONTH('Реестр СИ'!J128)))&gt;=0,MOD(((Год*12+4)-(YEAR('Реестр СИ'!J128)*12+MONTH('Реестр СИ'!J128))),MAX(1,'Реестр СИ'!H128))=0),DAY('Реестр СИ'!J128),""))</f>
        <v/>
      </c>
      <c r="J128" s="28">
        <f>IF(OR('Реестр СИ'!J128="",'Реестр СИ'!G128="Выведено из эксплуатации"),"",IF(AND(((Год*12+5)-(YEAR('Реестр СИ'!J128)*12+MONTH('Реестр СИ'!J128)))&gt;=0,MOD(((Год*12+5)-(YEAR('Реестр СИ'!J128)*12+MONTH('Реестр СИ'!J128))),MAX(1,'Реестр СИ'!H128))=0),DAY('Реестр СИ'!J128),""))</f>
        <v/>
      </c>
      <c r="K128" s="28">
        <f>IF(OR('Реестр СИ'!J128="",'Реестр СИ'!G128="Выведено из эксплуатации"),"",IF(AND(((Год*12+6)-(YEAR('Реестр СИ'!J128)*12+MONTH('Реестр СИ'!J128)))&gt;=0,MOD(((Год*12+6)-(YEAR('Реестр СИ'!J128)*12+MONTH('Реестр СИ'!J128))),MAX(1,'Реестр СИ'!H128))=0),DAY('Реестр СИ'!J128),""))</f>
        <v/>
      </c>
      <c r="L128" s="28">
        <f>IF(OR('Реестр СИ'!J128="",'Реестр СИ'!G128="Выведено из эксплуатации"),"",IF(AND(((Год*12+7)-(YEAR('Реестр СИ'!J128)*12+MONTH('Реестр СИ'!J128)))&gt;=0,MOD(((Год*12+7)-(YEAR('Реестр СИ'!J128)*12+MONTH('Реестр СИ'!J128))),MAX(1,'Реестр СИ'!H128))=0),DAY('Реестр СИ'!J128),""))</f>
        <v/>
      </c>
      <c r="M128" s="28">
        <f>IF(OR('Реестр СИ'!J128="",'Реестр СИ'!G128="Выведено из эксплуатации"),"",IF(AND(((Год*12+8)-(YEAR('Реестр СИ'!J128)*12+MONTH('Реестр СИ'!J128)))&gt;=0,MOD(((Год*12+8)-(YEAR('Реестр СИ'!J128)*12+MONTH('Реестр СИ'!J128))),MAX(1,'Реестр СИ'!H128))=0),DAY('Реестр СИ'!J128),""))</f>
        <v/>
      </c>
      <c r="N128" s="28">
        <f>IF(OR('Реестр СИ'!J128="",'Реестр СИ'!G128="Выведено из эксплуатации"),"",IF(AND(((Год*12+9)-(YEAR('Реестр СИ'!J128)*12+MONTH('Реестр СИ'!J128)))&gt;=0,MOD(((Год*12+9)-(YEAR('Реестр СИ'!J128)*12+MONTH('Реестр СИ'!J128))),MAX(1,'Реестр СИ'!H128))=0),DAY('Реестр СИ'!J128),""))</f>
        <v/>
      </c>
      <c r="O128" s="28">
        <f>IF(OR('Реестр СИ'!J128="",'Реестр СИ'!G128="Выведено из эксплуатации"),"",IF(AND(((Год*12+10)-(YEAR('Реестр СИ'!J128)*12+MONTH('Реестр СИ'!J128)))&gt;=0,MOD(((Год*12+10)-(YEAR('Реестр СИ'!J128)*12+MONTH('Реестр СИ'!J128))),MAX(1,'Реестр СИ'!H128))=0),DAY('Реестр СИ'!J128),""))</f>
        <v/>
      </c>
      <c r="P128" s="28">
        <f>IF(OR('Реестр СИ'!J128="",'Реестр СИ'!G128="Выведено из эксплуатации"),"",IF(AND(((Год*12+11)-(YEAR('Реестр СИ'!J128)*12+MONTH('Реестр СИ'!J128)))&gt;=0,MOD(((Год*12+11)-(YEAR('Реестр СИ'!J128)*12+MONTH('Реестр СИ'!J128))),MAX(1,'Реестр СИ'!H128))=0),DAY('Реестр СИ'!J128),""))</f>
        <v/>
      </c>
      <c r="Q128" s="28">
        <f>IF(OR('Реестр СИ'!J128="",'Реестр СИ'!G128="Выведено из эксплуатации"),"",IF(AND(((Год*12+12)-(YEAR('Реестр СИ'!J128)*12+MONTH('Реестр СИ'!J128)))&gt;=0,MOD(((Год*12+12)-(YEAR('Реестр СИ'!J128)*12+MONTH('Реестр СИ'!J128))),MAX(1,'Реестр СИ'!H128))=0),DAY('Реестр СИ'!J128),""))</f>
        <v/>
      </c>
      <c r="R128" s="29">
        <f>IF('Реестр СИ'!B128="","",COUNT(F128:Q128)*N('Реестр СИ'!N128))</f>
        <v/>
      </c>
    </row>
    <row r="129">
      <c r="A129" s="26">
        <f>IF('Реестр СИ'!B129="","",'Реестр СИ'!A129)</f>
        <v/>
      </c>
      <c r="B129" s="27">
        <f>IF('Реестр СИ'!B129="","",'Реестр СИ'!B129)</f>
        <v/>
      </c>
      <c r="C129" s="26">
        <f>IF('Реестр СИ'!B129="","",'Реестр СИ'!C129)</f>
        <v/>
      </c>
      <c r="D129" s="26">
        <f>IF('Реестр СИ'!B129="","",'Реестр СИ'!E129)</f>
        <v/>
      </c>
      <c r="E129" s="26">
        <f>IF('Реестр СИ'!B129="","",'Реестр СИ'!H129)</f>
        <v/>
      </c>
      <c r="F129" s="28">
        <f>IF(OR('Реестр СИ'!J129="",'Реестр СИ'!G129="Выведено из эксплуатации"),"",IF(AND(((Год*12+1)-(YEAR('Реестр СИ'!J129)*12+MONTH('Реестр СИ'!J129)))&gt;=0,MOD(((Год*12+1)-(YEAR('Реестр СИ'!J129)*12+MONTH('Реестр СИ'!J129))),MAX(1,'Реестр СИ'!H129))=0),DAY('Реестр СИ'!J129),""))</f>
        <v/>
      </c>
      <c r="G129" s="28">
        <f>IF(OR('Реестр СИ'!J129="",'Реестр СИ'!G129="Выведено из эксплуатации"),"",IF(AND(((Год*12+2)-(YEAR('Реестр СИ'!J129)*12+MONTH('Реестр СИ'!J129)))&gt;=0,MOD(((Год*12+2)-(YEAR('Реестр СИ'!J129)*12+MONTH('Реестр СИ'!J129))),MAX(1,'Реестр СИ'!H129))=0),DAY('Реестр СИ'!J129),""))</f>
        <v/>
      </c>
      <c r="H129" s="28">
        <f>IF(OR('Реестр СИ'!J129="",'Реестр СИ'!G129="Выведено из эксплуатации"),"",IF(AND(((Год*12+3)-(YEAR('Реестр СИ'!J129)*12+MONTH('Реестр СИ'!J129)))&gt;=0,MOD(((Год*12+3)-(YEAR('Реестр СИ'!J129)*12+MONTH('Реестр СИ'!J129))),MAX(1,'Реестр СИ'!H129))=0),DAY('Реестр СИ'!J129),""))</f>
        <v/>
      </c>
      <c r="I129" s="28">
        <f>IF(OR('Реестр СИ'!J129="",'Реестр СИ'!G129="Выведено из эксплуатации"),"",IF(AND(((Год*12+4)-(YEAR('Реестр СИ'!J129)*12+MONTH('Реестр СИ'!J129)))&gt;=0,MOD(((Год*12+4)-(YEAR('Реестр СИ'!J129)*12+MONTH('Реестр СИ'!J129))),MAX(1,'Реестр СИ'!H129))=0),DAY('Реестр СИ'!J129),""))</f>
        <v/>
      </c>
      <c r="J129" s="28">
        <f>IF(OR('Реестр СИ'!J129="",'Реестр СИ'!G129="Выведено из эксплуатации"),"",IF(AND(((Год*12+5)-(YEAR('Реестр СИ'!J129)*12+MONTH('Реестр СИ'!J129)))&gt;=0,MOD(((Год*12+5)-(YEAR('Реестр СИ'!J129)*12+MONTH('Реестр СИ'!J129))),MAX(1,'Реестр СИ'!H129))=0),DAY('Реестр СИ'!J129),""))</f>
        <v/>
      </c>
      <c r="K129" s="28">
        <f>IF(OR('Реестр СИ'!J129="",'Реестр СИ'!G129="Выведено из эксплуатации"),"",IF(AND(((Год*12+6)-(YEAR('Реестр СИ'!J129)*12+MONTH('Реестр СИ'!J129)))&gt;=0,MOD(((Год*12+6)-(YEAR('Реестр СИ'!J129)*12+MONTH('Реестр СИ'!J129))),MAX(1,'Реестр СИ'!H129))=0),DAY('Реестр СИ'!J129),""))</f>
        <v/>
      </c>
      <c r="L129" s="28">
        <f>IF(OR('Реестр СИ'!J129="",'Реестр СИ'!G129="Выведено из эксплуатации"),"",IF(AND(((Год*12+7)-(YEAR('Реестр СИ'!J129)*12+MONTH('Реестр СИ'!J129)))&gt;=0,MOD(((Год*12+7)-(YEAR('Реестр СИ'!J129)*12+MONTH('Реестр СИ'!J129))),MAX(1,'Реестр СИ'!H129))=0),DAY('Реестр СИ'!J129),""))</f>
        <v/>
      </c>
      <c r="M129" s="28">
        <f>IF(OR('Реестр СИ'!J129="",'Реестр СИ'!G129="Выведено из эксплуатации"),"",IF(AND(((Год*12+8)-(YEAR('Реестр СИ'!J129)*12+MONTH('Реестр СИ'!J129)))&gt;=0,MOD(((Год*12+8)-(YEAR('Реестр СИ'!J129)*12+MONTH('Реестр СИ'!J129))),MAX(1,'Реестр СИ'!H129))=0),DAY('Реестр СИ'!J129),""))</f>
        <v/>
      </c>
      <c r="N129" s="28">
        <f>IF(OR('Реестр СИ'!J129="",'Реестр СИ'!G129="Выведено из эксплуатации"),"",IF(AND(((Год*12+9)-(YEAR('Реестр СИ'!J129)*12+MONTH('Реестр СИ'!J129)))&gt;=0,MOD(((Год*12+9)-(YEAR('Реестр СИ'!J129)*12+MONTH('Реестр СИ'!J129))),MAX(1,'Реестр СИ'!H129))=0),DAY('Реестр СИ'!J129),""))</f>
        <v/>
      </c>
      <c r="O129" s="28">
        <f>IF(OR('Реестр СИ'!J129="",'Реестр СИ'!G129="Выведено из эксплуатации"),"",IF(AND(((Год*12+10)-(YEAR('Реестр СИ'!J129)*12+MONTH('Реестр СИ'!J129)))&gt;=0,MOD(((Год*12+10)-(YEAR('Реестр СИ'!J129)*12+MONTH('Реестр СИ'!J129))),MAX(1,'Реестр СИ'!H129))=0),DAY('Реестр СИ'!J129),""))</f>
        <v/>
      </c>
      <c r="P129" s="28">
        <f>IF(OR('Реестр СИ'!J129="",'Реестр СИ'!G129="Выведено из эксплуатации"),"",IF(AND(((Год*12+11)-(YEAR('Реестр СИ'!J129)*12+MONTH('Реестр СИ'!J129)))&gt;=0,MOD(((Год*12+11)-(YEAR('Реестр СИ'!J129)*12+MONTH('Реестр СИ'!J129))),MAX(1,'Реестр СИ'!H129))=0),DAY('Реестр СИ'!J129),""))</f>
        <v/>
      </c>
      <c r="Q129" s="28">
        <f>IF(OR('Реестр СИ'!J129="",'Реестр СИ'!G129="Выведено из эксплуатации"),"",IF(AND(((Год*12+12)-(YEAR('Реестр СИ'!J129)*12+MONTH('Реестр СИ'!J129)))&gt;=0,MOD(((Год*12+12)-(YEAR('Реестр СИ'!J129)*12+MONTH('Реестр СИ'!J129))),MAX(1,'Реестр СИ'!H129))=0),DAY('Реестр СИ'!J129),""))</f>
        <v/>
      </c>
      <c r="R129" s="29">
        <f>IF('Реестр СИ'!B129="","",COUNT(F129:Q129)*N('Реестр СИ'!N129))</f>
        <v/>
      </c>
    </row>
    <row r="130">
      <c r="A130" s="26">
        <f>IF('Реестр СИ'!B130="","",'Реестр СИ'!A130)</f>
        <v/>
      </c>
      <c r="B130" s="27">
        <f>IF('Реестр СИ'!B130="","",'Реестр СИ'!B130)</f>
        <v/>
      </c>
      <c r="C130" s="26">
        <f>IF('Реестр СИ'!B130="","",'Реестр СИ'!C130)</f>
        <v/>
      </c>
      <c r="D130" s="26">
        <f>IF('Реестр СИ'!B130="","",'Реестр СИ'!E130)</f>
        <v/>
      </c>
      <c r="E130" s="26">
        <f>IF('Реестр СИ'!B130="","",'Реестр СИ'!H130)</f>
        <v/>
      </c>
      <c r="F130" s="28">
        <f>IF(OR('Реестр СИ'!J130="",'Реестр СИ'!G130="Выведено из эксплуатации"),"",IF(AND(((Год*12+1)-(YEAR('Реестр СИ'!J130)*12+MONTH('Реестр СИ'!J130)))&gt;=0,MOD(((Год*12+1)-(YEAR('Реестр СИ'!J130)*12+MONTH('Реестр СИ'!J130))),MAX(1,'Реестр СИ'!H130))=0),DAY('Реестр СИ'!J130),""))</f>
        <v/>
      </c>
      <c r="G130" s="28">
        <f>IF(OR('Реестр СИ'!J130="",'Реестр СИ'!G130="Выведено из эксплуатации"),"",IF(AND(((Год*12+2)-(YEAR('Реестр СИ'!J130)*12+MONTH('Реестр СИ'!J130)))&gt;=0,MOD(((Год*12+2)-(YEAR('Реестр СИ'!J130)*12+MONTH('Реестр СИ'!J130))),MAX(1,'Реестр СИ'!H130))=0),DAY('Реестр СИ'!J130),""))</f>
        <v/>
      </c>
      <c r="H130" s="28">
        <f>IF(OR('Реестр СИ'!J130="",'Реестр СИ'!G130="Выведено из эксплуатации"),"",IF(AND(((Год*12+3)-(YEAR('Реестр СИ'!J130)*12+MONTH('Реестр СИ'!J130)))&gt;=0,MOD(((Год*12+3)-(YEAR('Реестр СИ'!J130)*12+MONTH('Реестр СИ'!J130))),MAX(1,'Реестр СИ'!H130))=0),DAY('Реестр СИ'!J130),""))</f>
        <v/>
      </c>
      <c r="I130" s="28">
        <f>IF(OR('Реестр СИ'!J130="",'Реестр СИ'!G130="Выведено из эксплуатации"),"",IF(AND(((Год*12+4)-(YEAR('Реестр СИ'!J130)*12+MONTH('Реестр СИ'!J130)))&gt;=0,MOD(((Год*12+4)-(YEAR('Реестр СИ'!J130)*12+MONTH('Реестр СИ'!J130))),MAX(1,'Реестр СИ'!H130))=0),DAY('Реестр СИ'!J130),""))</f>
        <v/>
      </c>
      <c r="J130" s="28">
        <f>IF(OR('Реестр СИ'!J130="",'Реестр СИ'!G130="Выведено из эксплуатации"),"",IF(AND(((Год*12+5)-(YEAR('Реестр СИ'!J130)*12+MONTH('Реестр СИ'!J130)))&gt;=0,MOD(((Год*12+5)-(YEAR('Реестр СИ'!J130)*12+MONTH('Реестр СИ'!J130))),MAX(1,'Реестр СИ'!H130))=0),DAY('Реестр СИ'!J130),""))</f>
        <v/>
      </c>
      <c r="K130" s="28">
        <f>IF(OR('Реестр СИ'!J130="",'Реестр СИ'!G130="Выведено из эксплуатации"),"",IF(AND(((Год*12+6)-(YEAR('Реестр СИ'!J130)*12+MONTH('Реестр СИ'!J130)))&gt;=0,MOD(((Год*12+6)-(YEAR('Реестр СИ'!J130)*12+MONTH('Реестр СИ'!J130))),MAX(1,'Реестр СИ'!H130))=0),DAY('Реестр СИ'!J130),""))</f>
        <v/>
      </c>
      <c r="L130" s="28">
        <f>IF(OR('Реестр СИ'!J130="",'Реестр СИ'!G130="Выведено из эксплуатации"),"",IF(AND(((Год*12+7)-(YEAR('Реестр СИ'!J130)*12+MONTH('Реестр СИ'!J130)))&gt;=0,MOD(((Год*12+7)-(YEAR('Реестр СИ'!J130)*12+MONTH('Реестр СИ'!J130))),MAX(1,'Реестр СИ'!H130))=0),DAY('Реестр СИ'!J130),""))</f>
        <v/>
      </c>
      <c r="M130" s="28">
        <f>IF(OR('Реестр СИ'!J130="",'Реестр СИ'!G130="Выведено из эксплуатации"),"",IF(AND(((Год*12+8)-(YEAR('Реестр СИ'!J130)*12+MONTH('Реестр СИ'!J130)))&gt;=0,MOD(((Год*12+8)-(YEAR('Реестр СИ'!J130)*12+MONTH('Реестр СИ'!J130))),MAX(1,'Реестр СИ'!H130))=0),DAY('Реестр СИ'!J130),""))</f>
        <v/>
      </c>
      <c r="N130" s="28">
        <f>IF(OR('Реестр СИ'!J130="",'Реестр СИ'!G130="Выведено из эксплуатации"),"",IF(AND(((Год*12+9)-(YEAR('Реестр СИ'!J130)*12+MONTH('Реестр СИ'!J130)))&gt;=0,MOD(((Год*12+9)-(YEAR('Реестр СИ'!J130)*12+MONTH('Реестр СИ'!J130))),MAX(1,'Реестр СИ'!H130))=0),DAY('Реестр СИ'!J130),""))</f>
        <v/>
      </c>
      <c r="O130" s="28">
        <f>IF(OR('Реестр СИ'!J130="",'Реестр СИ'!G130="Выведено из эксплуатации"),"",IF(AND(((Год*12+10)-(YEAR('Реестр СИ'!J130)*12+MONTH('Реестр СИ'!J130)))&gt;=0,MOD(((Год*12+10)-(YEAR('Реестр СИ'!J130)*12+MONTH('Реестр СИ'!J130))),MAX(1,'Реестр СИ'!H130))=0),DAY('Реестр СИ'!J130),""))</f>
        <v/>
      </c>
      <c r="P130" s="28">
        <f>IF(OR('Реестр СИ'!J130="",'Реестр СИ'!G130="Выведено из эксплуатации"),"",IF(AND(((Год*12+11)-(YEAR('Реестр СИ'!J130)*12+MONTH('Реестр СИ'!J130)))&gt;=0,MOD(((Год*12+11)-(YEAR('Реестр СИ'!J130)*12+MONTH('Реестр СИ'!J130))),MAX(1,'Реестр СИ'!H130))=0),DAY('Реестр СИ'!J130),""))</f>
        <v/>
      </c>
      <c r="Q130" s="28">
        <f>IF(OR('Реестр СИ'!J130="",'Реестр СИ'!G130="Выведено из эксплуатации"),"",IF(AND(((Год*12+12)-(YEAR('Реестр СИ'!J130)*12+MONTH('Реестр СИ'!J130)))&gt;=0,MOD(((Год*12+12)-(YEAR('Реестр СИ'!J130)*12+MONTH('Реестр СИ'!J130))),MAX(1,'Реестр СИ'!H130))=0),DAY('Реестр СИ'!J130),""))</f>
        <v/>
      </c>
      <c r="R130" s="29">
        <f>IF('Реестр СИ'!B130="","",COUNT(F130:Q130)*N('Реестр СИ'!N130))</f>
        <v/>
      </c>
    </row>
    <row r="131">
      <c r="A131" s="26">
        <f>IF('Реестр СИ'!B131="","",'Реестр СИ'!A131)</f>
        <v/>
      </c>
      <c r="B131" s="27">
        <f>IF('Реестр СИ'!B131="","",'Реестр СИ'!B131)</f>
        <v/>
      </c>
      <c r="C131" s="26">
        <f>IF('Реестр СИ'!B131="","",'Реестр СИ'!C131)</f>
        <v/>
      </c>
      <c r="D131" s="26">
        <f>IF('Реестр СИ'!B131="","",'Реестр СИ'!E131)</f>
        <v/>
      </c>
      <c r="E131" s="26">
        <f>IF('Реестр СИ'!B131="","",'Реестр СИ'!H131)</f>
        <v/>
      </c>
      <c r="F131" s="28">
        <f>IF(OR('Реестр СИ'!J131="",'Реестр СИ'!G131="Выведено из эксплуатации"),"",IF(AND(((Год*12+1)-(YEAR('Реестр СИ'!J131)*12+MONTH('Реестр СИ'!J131)))&gt;=0,MOD(((Год*12+1)-(YEAR('Реестр СИ'!J131)*12+MONTH('Реестр СИ'!J131))),MAX(1,'Реестр СИ'!H131))=0),DAY('Реестр СИ'!J131),""))</f>
        <v/>
      </c>
      <c r="G131" s="28">
        <f>IF(OR('Реестр СИ'!J131="",'Реестр СИ'!G131="Выведено из эксплуатации"),"",IF(AND(((Год*12+2)-(YEAR('Реестр СИ'!J131)*12+MONTH('Реестр СИ'!J131)))&gt;=0,MOD(((Год*12+2)-(YEAR('Реестр СИ'!J131)*12+MONTH('Реестр СИ'!J131))),MAX(1,'Реестр СИ'!H131))=0),DAY('Реестр СИ'!J131),""))</f>
        <v/>
      </c>
      <c r="H131" s="28">
        <f>IF(OR('Реестр СИ'!J131="",'Реестр СИ'!G131="Выведено из эксплуатации"),"",IF(AND(((Год*12+3)-(YEAR('Реестр СИ'!J131)*12+MONTH('Реестр СИ'!J131)))&gt;=0,MOD(((Год*12+3)-(YEAR('Реестр СИ'!J131)*12+MONTH('Реестр СИ'!J131))),MAX(1,'Реестр СИ'!H131))=0),DAY('Реестр СИ'!J131),""))</f>
        <v/>
      </c>
      <c r="I131" s="28">
        <f>IF(OR('Реестр СИ'!J131="",'Реестр СИ'!G131="Выведено из эксплуатации"),"",IF(AND(((Год*12+4)-(YEAR('Реестр СИ'!J131)*12+MONTH('Реестр СИ'!J131)))&gt;=0,MOD(((Год*12+4)-(YEAR('Реестр СИ'!J131)*12+MONTH('Реестр СИ'!J131))),MAX(1,'Реестр СИ'!H131))=0),DAY('Реестр СИ'!J131),""))</f>
        <v/>
      </c>
      <c r="J131" s="28">
        <f>IF(OR('Реестр СИ'!J131="",'Реестр СИ'!G131="Выведено из эксплуатации"),"",IF(AND(((Год*12+5)-(YEAR('Реестр СИ'!J131)*12+MONTH('Реестр СИ'!J131)))&gt;=0,MOD(((Год*12+5)-(YEAR('Реестр СИ'!J131)*12+MONTH('Реестр СИ'!J131))),MAX(1,'Реестр СИ'!H131))=0),DAY('Реестр СИ'!J131),""))</f>
        <v/>
      </c>
      <c r="K131" s="28">
        <f>IF(OR('Реестр СИ'!J131="",'Реестр СИ'!G131="Выведено из эксплуатации"),"",IF(AND(((Год*12+6)-(YEAR('Реестр СИ'!J131)*12+MONTH('Реестр СИ'!J131)))&gt;=0,MOD(((Год*12+6)-(YEAR('Реестр СИ'!J131)*12+MONTH('Реестр СИ'!J131))),MAX(1,'Реестр СИ'!H131))=0),DAY('Реестр СИ'!J131),""))</f>
        <v/>
      </c>
      <c r="L131" s="28">
        <f>IF(OR('Реестр СИ'!J131="",'Реестр СИ'!G131="Выведено из эксплуатации"),"",IF(AND(((Год*12+7)-(YEAR('Реестр СИ'!J131)*12+MONTH('Реестр СИ'!J131)))&gt;=0,MOD(((Год*12+7)-(YEAR('Реестр СИ'!J131)*12+MONTH('Реестр СИ'!J131))),MAX(1,'Реестр СИ'!H131))=0),DAY('Реестр СИ'!J131),""))</f>
        <v/>
      </c>
      <c r="M131" s="28">
        <f>IF(OR('Реестр СИ'!J131="",'Реестр СИ'!G131="Выведено из эксплуатации"),"",IF(AND(((Год*12+8)-(YEAR('Реестр СИ'!J131)*12+MONTH('Реестр СИ'!J131)))&gt;=0,MOD(((Год*12+8)-(YEAR('Реестр СИ'!J131)*12+MONTH('Реестр СИ'!J131))),MAX(1,'Реестр СИ'!H131))=0),DAY('Реестр СИ'!J131),""))</f>
        <v/>
      </c>
      <c r="N131" s="28">
        <f>IF(OR('Реестр СИ'!J131="",'Реестр СИ'!G131="Выведено из эксплуатации"),"",IF(AND(((Год*12+9)-(YEAR('Реестр СИ'!J131)*12+MONTH('Реестр СИ'!J131)))&gt;=0,MOD(((Год*12+9)-(YEAR('Реестр СИ'!J131)*12+MONTH('Реестр СИ'!J131))),MAX(1,'Реестр СИ'!H131))=0),DAY('Реестр СИ'!J131),""))</f>
        <v/>
      </c>
      <c r="O131" s="28">
        <f>IF(OR('Реестр СИ'!J131="",'Реестр СИ'!G131="Выведено из эксплуатации"),"",IF(AND(((Год*12+10)-(YEAR('Реестр СИ'!J131)*12+MONTH('Реестр СИ'!J131)))&gt;=0,MOD(((Год*12+10)-(YEAR('Реестр СИ'!J131)*12+MONTH('Реестр СИ'!J131))),MAX(1,'Реестр СИ'!H131))=0),DAY('Реестр СИ'!J131),""))</f>
        <v/>
      </c>
      <c r="P131" s="28">
        <f>IF(OR('Реестр СИ'!J131="",'Реестр СИ'!G131="Выведено из эксплуатации"),"",IF(AND(((Год*12+11)-(YEAR('Реестр СИ'!J131)*12+MONTH('Реестр СИ'!J131)))&gt;=0,MOD(((Год*12+11)-(YEAR('Реестр СИ'!J131)*12+MONTH('Реестр СИ'!J131))),MAX(1,'Реестр СИ'!H131))=0),DAY('Реестр СИ'!J131),""))</f>
        <v/>
      </c>
      <c r="Q131" s="28">
        <f>IF(OR('Реестр СИ'!J131="",'Реестр СИ'!G131="Выведено из эксплуатации"),"",IF(AND(((Год*12+12)-(YEAR('Реестр СИ'!J131)*12+MONTH('Реестр СИ'!J131)))&gt;=0,MOD(((Год*12+12)-(YEAR('Реестр СИ'!J131)*12+MONTH('Реестр СИ'!J131))),MAX(1,'Реестр СИ'!H131))=0),DAY('Реестр СИ'!J131),""))</f>
        <v/>
      </c>
      <c r="R131" s="29">
        <f>IF('Реестр СИ'!B131="","",COUNT(F131:Q131)*N('Реестр СИ'!N131))</f>
        <v/>
      </c>
    </row>
    <row r="132">
      <c r="A132" s="26">
        <f>IF('Реестр СИ'!B132="","",'Реестр СИ'!A132)</f>
        <v/>
      </c>
      <c r="B132" s="27">
        <f>IF('Реестр СИ'!B132="","",'Реестр СИ'!B132)</f>
        <v/>
      </c>
      <c r="C132" s="26">
        <f>IF('Реестр СИ'!B132="","",'Реестр СИ'!C132)</f>
        <v/>
      </c>
      <c r="D132" s="26">
        <f>IF('Реестр СИ'!B132="","",'Реестр СИ'!E132)</f>
        <v/>
      </c>
      <c r="E132" s="26">
        <f>IF('Реестр СИ'!B132="","",'Реестр СИ'!H132)</f>
        <v/>
      </c>
      <c r="F132" s="28">
        <f>IF(OR('Реестр СИ'!J132="",'Реестр СИ'!G132="Выведено из эксплуатации"),"",IF(AND(((Год*12+1)-(YEAR('Реестр СИ'!J132)*12+MONTH('Реестр СИ'!J132)))&gt;=0,MOD(((Год*12+1)-(YEAR('Реестр СИ'!J132)*12+MONTH('Реестр СИ'!J132))),MAX(1,'Реестр СИ'!H132))=0),DAY('Реестр СИ'!J132),""))</f>
        <v/>
      </c>
      <c r="G132" s="28">
        <f>IF(OR('Реестр СИ'!J132="",'Реестр СИ'!G132="Выведено из эксплуатации"),"",IF(AND(((Год*12+2)-(YEAR('Реестр СИ'!J132)*12+MONTH('Реестр СИ'!J132)))&gt;=0,MOD(((Год*12+2)-(YEAR('Реестр СИ'!J132)*12+MONTH('Реестр СИ'!J132))),MAX(1,'Реестр СИ'!H132))=0),DAY('Реестр СИ'!J132),""))</f>
        <v/>
      </c>
      <c r="H132" s="28">
        <f>IF(OR('Реестр СИ'!J132="",'Реестр СИ'!G132="Выведено из эксплуатации"),"",IF(AND(((Год*12+3)-(YEAR('Реестр СИ'!J132)*12+MONTH('Реестр СИ'!J132)))&gt;=0,MOD(((Год*12+3)-(YEAR('Реестр СИ'!J132)*12+MONTH('Реестр СИ'!J132))),MAX(1,'Реестр СИ'!H132))=0),DAY('Реестр СИ'!J132),""))</f>
        <v/>
      </c>
      <c r="I132" s="28">
        <f>IF(OR('Реестр СИ'!J132="",'Реестр СИ'!G132="Выведено из эксплуатации"),"",IF(AND(((Год*12+4)-(YEAR('Реестр СИ'!J132)*12+MONTH('Реестр СИ'!J132)))&gt;=0,MOD(((Год*12+4)-(YEAR('Реестр СИ'!J132)*12+MONTH('Реестр СИ'!J132))),MAX(1,'Реестр СИ'!H132))=0),DAY('Реестр СИ'!J132),""))</f>
        <v/>
      </c>
      <c r="J132" s="28">
        <f>IF(OR('Реестр СИ'!J132="",'Реестр СИ'!G132="Выведено из эксплуатации"),"",IF(AND(((Год*12+5)-(YEAR('Реестр СИ'!J132)*12+MONTH('Реестр СИ'!J132)))&gt;=0,MOD(((Год*12+5)-(YEAR('Реестр СИ'!J132)*12+MONTH('Реестр СИ'!J132))),MAX(1,'Реестр СИ'!H132))=0),DAY('Реестр СИ'!J132),""))</f>
        <v/>
      </c>
      <c r="K132" s="28">
        <f>IF(OR('Реестр СИ'!J132="",'Реестр СИ'!G132="Выведено из эксплуатации"),"",IF(AND(((Год*12+6)-(YEAR('Реестр СИ'!J132)*12+MONTH('Реестр СИ'!J132)))&gt;=0,MOD(((Год*12+6)-(YEAR('Реестр СИ'!J132)*12+MONTH('Реестр СИ'!J132))),MAX(1,'Реестр СИ'!H132))=0),DAY('Реестр СИ'!J132),""))</f>
        <v/>
      </c>
      <c r="L132" s="28">
        <f>IF(OR('Реестр СИ'!J132="",'Реестр СИ'!G132="Выведено из эксплуатации"),"",IF(AND(((Год*12+7)-(YEAR('Реестр СИ'!J132)*12+MONTH('Реестр СИ'!J132)))&gt;=0,MOD(((Год*12+7)-(YEAR('Реестр СИ'!J132)*12+MONTH('Реестр СИ'!J132))),MAX(1,'Реестр СИ'!H132))=0),DAY('Реестр СИ'!J132),""))</f>
        <v/>
      </c>
      <c r="M132" s="28">
        <f>IF(OR('Реестр СИ'!J132="",'Реестр СИ'!G132="Выведено из эксплуатации"),"",IF(AND(((Год*12+8)-(YEAR('Реестр СИ'!J132)*12+MONTH('Реестр СИ'!J132)))&gt;=0,MOD(((Год*12+8)-(YEAR('Реестр СИ'!J132)*12+MONTH('Реестр СИ'!J132))),MAX(1,'Реестр СИ'!H132))=0),DAY('Реестр СИ'!J132),""))</f>
        <v/>
      </c>
      <c r="N132" s="28">
        <f>IF(OR('Реестр СИ'!J132="",'Реестр СИ'!G132="Выведено из эксплуатации"),"",IF(AND(((Год*12+9)-(YEAR('Реестр СИ'!J132)*12+MONTH('Реестр СИ'!J132)))&gt;=0,MOD(((Год*12+9)-(YEAR('Реестр СИ'!J132)*12+MONTH('Реестр СИ'!J132))),MAX(1,'Реестр СИ'!H132))=0),DAY('Реестр СИ'!J132),""))</f>
        <v/>
      </c>
      <c r="O132" s="28">
        <f>IF(OR('Реестр СИ'!J132="",'Реестр СИ'!G132="Выведено из эксплуатации"),"",IF(AND(((Год*12+10)-(YEAR('Реестр СИ'!J132)*12+MONTH('Реестр СИ'!J132)))&gt;=0,MOD(((Год*12+10)-(YEAR('Реестр СИ'!J132)*12+MONTH('Реестр СИ'!J132))),MAX(1,'Реестр СИ'!H132))=0),DAY('Реестр СИ'!J132),""))</f>
        <v/>
      </c>
      <c r="P132" s="28">
        <f>IF(OR('Реестр СИ'!J132="",'Реестр СИ'!G132="Выведено из эксплуатации"),"",IF(AND(((Год*12+11)-(YEAR('Реестр СИ'!J132)*12+MONTH('Реестр СИ'!J132)))&gt;=0,MOD(((Год*12+11)-(YEAR('Реестр СИ'!J132)*12+MONTH('Реестр СИ'!J132))),MAX(1,'Реестр СИ'!H132))=0),DAY('Реестр СИ'!J132),""))</f>
        <v/>
      </c>
      <c r="Q132" s="28">
        <f>IF(OR('Реестр СИ'!J132="",'Реестр СИ'!G132="Выведено из эксплуатации"),"",IF(AND(((Год*12+12)-(YEAR('Реестр СИ'!J132)*12+MONTH('Реестр СИ'!J132)))&gt;=0,MOD(((Год*12+12)-(YEAR('Реестр СИ'!J132)*12+MONTH('Реестр СИ'!J132))),MAX(1,'Реестр СИ'!H132))=0),DAY('Реестр СИ'!J132),""))</f>
        <v/>
      </c>
      <c r="R132" s="29">
        <f>IF('Реестр СИ'!B132="","",COUNT(F132:Q132)*N('Реестр СИ'!N132))</f>
        <v/>
      </c>
    </row>
    <row r="133">
      <c r="A133" s="26">
        <f>IF('Реестр СИ'!B133="","",'Реестр СИ'!A133)</f>
        <v/>
      </c>
      <c r="B133" s="27">
        <f>IF('Реестр СИ'!B133="","",'Реестр СИ'!B133)</f>
        <v/>
      </c>
      <c r="C133" s="26">
        <f>IF('Реестр СИ'!B133="","",'Реестр СИ'!C133)</f>
        <v/>
      </c>
      <c r="D133" s="26">
        <f>IF('Реестр СИ'!B133="","",'Реестр СИ'!E133)</f>
        <v/>
      </c>
      <c r="E133" s="26">
        <f>IF('Реестр СИ'!B133="","",'Реестр СИ'!H133)</f>
        <v/>
      </c>
      <c r="F133" s="28">
        <f>IF(OR('Реестр СИ'!J133="",'Реестр СИ'!G133="Выведено из эксплуатации"),"",IF(AND(((Год*12+1)-(YEAR('Реестр СИ'!J133)*12+MONTH('Реестр СИ'!J133)))&gt;=0,MOD(((Год*12+1)-(YEAR('Реестр СИ'!J133)*12+MONTH('Реестр СИ'!J133))),MAX(1,'Реестр СИ'!H133))=0),DAY('Реестр СИ'!J133),""))</f>
        <v/>
      </c>
      <c r="G133" s="28">
        <f>IF(OR('Реестр СИ'!J133="",'Реестр СИ'!G133="Выведено из эксплуатации"),"",IF(AND(((Год*12+2)-(YEAR('Реестр СИ'!J133)*12+MONTH('Реестр СИ'!J133)))&gt;=0,MOD(((Год*12+2)-(YEAR('Реестр СИ'!J133)*12+MONTH('Реестр СИ'!J133))),MAX(1,'Реестр СИ'!H133))=0),DAY('Реестр СИ'!J133),""))</f>
        <v/>
      </c>
      <c r="H133" s="28">
        <f>IF(OR('Реестр СИ'!J133="",'Реестр СИ'!G133="Выведено из эксплуатации"),"",IF(AND(((Год*12+3)-(YEAR('Реестр СИ'!J133)*12+MONTH('Реестр СИ'!J133)))&gt;=0,MOD(((Год*12+3)-(YEAR('Реестр СИ'!J133)*12+MONTH('Реестр СИ'!J133))),MAX(1,'Реестр СИ'!H133))=0),DAY('Реестр СИ'!J133),""))</f>
        <v/>
      </c>
      <c r="I133" s="28">
        <f>IF(OR('Реестр СИ'!J133="",'Реестр СИ'!G133="Выведено из эксплуатации"),"",IF(AND(((Год*12+4)-(YEAR('Реестр СИ'!J133)*12+MONTH('Реестр СИ'!J133)))&gt;=0,MOD(((Год*12+4)-(YEAR('Реестр СИ'!J133)*12+MONTH('Реестр СИ'!J133))),MAX(1,'Реестр СИ'!H133))=0),DAY('Реестр СИ'!J133),""))</f>
        <v/>
      </c>
      <c r="J133" s="28">
        <f>IF(OR('Реестр СИ'!J133="",'Реестр СИ'!G133="Выведено из эксплуатации"),"",IF(AND(((Год*12+5)-(YEAR('Реестр СИ'!J133)*12+MONTH('Реестр СИ'!J133)))&gt;=0,MOD(((Год*12+5)-(YEAR('Реестр СИ'!J133)*12+MONTH('Реестр СИ'!J133))),MAX(1,'Реестр СИ'!H133))=0),DAY('Реестр СИ'!J133),""))</f>
        <v/>
      </c>
      <c r="K133" s="28">
        <f>IF(OR('Реестр СИ'!J133="",'Реестр СИ'!G133="Выведено из эксплуатации"),"",IF(AND(((Год*12+6)-(YEAR('Реестр СИ'!J133)*12+MONTH('Реестр СИ'!J133)))&gt;=0,MOD(((Год*12+6)-(YEAR('Реестр СИ'!J133)*12+MONTH('Реестр СИ'!J133))),MAX(1,'Реестр СИ'!H133))=0),DAY('Реестр СИ'!J133),""))</f>
        <v/>
      </c>
      <c r="L133" s="28">
        <f>IF(OR('Реестр СИ'!J133="",'Реестр СИ'!G133="Выведено из эксплуатации"),"",IF(AND(((Год*12+7)-(YEAR('Реестр СИ'!J133)*12+MONTH('Реестр СИ'!J133)))&gt;=0,MOD(((Год*12+7)-(YEAR('Реестр СИ'!J133)*12+MONTH('Реестр СИ'!J133))),MAX(1,'Реестр СИ'!H133))=0),DAY('Реестр СИ'!J133),""))</f>
        <v/>
      </c>
      <c r="M133" s="28">
        <f>IF(OR('Реестр СИ'!J133="",'Реестр СИ'!G133="Выведено из эксплуатации"),"",IF(AND(((Год*12+8)-(YEAR('Реестр СИ'!J133)*12+MONTH('Реестр СИ'!J133)))&gt;=0,MOD(((Год*12+8)-(YEAR('Реестр СИ'!J133)*12+MONTH('Реестр СИ'!J133))),MAX(1,'Реестр СИ'!H133))=0),DAY('Реестр СИ'!J133),""))</f>
        <v/>
      </c>
      <c r="N133" s="28">
        <f>IF(OR('Реестр СИ'!J133="",'Реестр СИ'!G133="Выведено из эксплуатации"),"",IF(AND(((Год*12+9)-(YEAR('Реестр СИ'!J133)*12+MONTH('Реестр СИ'!J133)))&gt;=0,MOD(((Год*12+9)-(YEAR('Реестр СИ'!J133)*12+MONTH('Реестр СИ'!J133))),MAX(1,'Реестр СИ'!H133))=0),DAY('Реестр СИ'!J133),""))</f>
        <v/>
      </c>
      <c r="O133" s="28">
        <f>IF(OR('Реестр СИ'!J133="",'Реестр СИ'!G133="Выведено из эксплуатации"),"",IF(AND(((Год*12+10)-(YEAR('Реестр СИ'!J133)*12+MONTH('Реестр СИ'!J133)))&gt;=0,MOD(((Год*12+10)-(YEAR('Реестр СИ'!J133)*12+MONTH('Реестр СИ'!J133))),MAX(1,'Реестр СИ'!H133))=0),DAY('Реестр СИ'!J133),""))</f>
        <v/>
      </c>
      <c r="P133" s="28">
        <f>IF(OR('Реестр СИ'!J133="",'Реестр СИ'!G133="Выведено из эксплуатации"),"",IF(AND(((Год*12+11)-(YEAR('Реестр СИ'!J133)*12+MONTH('Реестр СИ'!J133)))&gt;=0,MOD(((Год*12+11)-(YEAR('Реестр СИ'!J133)*12+MONTH('Реестр СИ'!J133))),MAX(1,'Реестр СИ'!H133))=0),DAY('Реестр СИ'!J133),""))</f>
        <v/>
      </c>
      <c r="Q133" s="28">
        <f>IF(OR('Реестр СИ'!J133="",'Реестр СИ'!G133="Выведено из эксплуатации"),"",IF(AND(((Год*12+12)-(YEAR('Реестр СИ'!J133)*12+MONTH('Реестр СИ'!J133)))&gt;=0,MOD(((Год*12+12)-(YEAR('Реестр СИ'!J133)*12+MONTH('Реестр СИ'!J133))),MAX(1,'Реестр СИ'!H133))=0),DAY('Реестр СИ'!J133),""))</f>
        <v/>
      </c>
      <c r="R133" s="29">
        <f>IF('Реестр СИ'!B133="","",COUNT(F133:Q133)*N('Реестр СИ'!N133))</f>
        <v/>
      </c>
    </row>
    <row r="134">
      <c r="A134" s="26">
        <f>IF('Реестр СИ'!B134="","",'Реестр СИ'!A134)</f>
        <v/>
      </c>
      <c r="B134" s="27">
        <f>IF('Реестр СИ'!B134="","",'Реестр СИ'!B134)</f>
        <v/>
      </c>
      <c r="C134" s="26">
        <f>IF('Реестр СИ'!B134="","",'Реестр СИ'!C134)</f>
        <v/>
      </c>
      <c r="D134" s="26">
        <f>IF('Реестр СИ'!B134="","",'Реестр СИ'!E134)</f>
        <v/>
      </c>
      <c r="E134" s="26">
        <f>IF('Реестр СИ'!B134="","",'Реестр СИ'!H134)</f>
        <v/>
      </c>
      <c r="F134" s="28">
        <f>IF(OR('Реестр СИ'!J134="",'Реестр СИ'!G134="Выведено из эксплуатации"),"",IF(AND(((Год*12+1)-(YEAR('Реестр СИ'!J134)*12+MONTH('Реестр СИ'!J134)))&gt;=0,MOD(((Год*12+1)-(YEAR('Реестр СИ'!J134)*12+MONTH('Реестр СИ'!J134))),MAX(1,'Реестр СИ'!H134))=0),DAY('Реестр СИ'!J134),""))</f>
        <v/>
      </c>
      <c r="G134" s="28">
        <f>IF(OR('Реестр СИ'!J134="",'Реестр СИ'!G134="Выведено из эксплуатации"),"",IF(AND(((Год*12+2)-(YEAR('Реестр СИ'!J134)*12+MONTH('Реестр СИ'!J134)))&gt;=0,MOD(((Год*12+2)-(YEAR('Реестр СИ'!J134)*12+MONTH('Реестр СИ'!J134))),MAX(1,'Реестр СИ'!H134))=0),DAY('Реестр СИ'!J134),""))</f>
        <v/>
      </c>
      <c r="H134" s="28">
        <f>IF(OR('Реестр СИ'!J134="",'Реестр СИ'!G134="Выведено из эксплуатации"),"",IF(AND(((Год*12+3)-(YEAR('Реестр СИ'!J134)*12+MONTH('Реестр СИ'!J134)))&gt;=0,MOD(((Год*12+3)-(YEAR('Реестр СИ'!J134)*12+MONTH('Реестр СИ'!J134))),MAX(1,'Реестр СИ'!H134))=0),DAY('Реестр СИ'!J134),""))</f>
        <v/>
      </c>
      <c r="I134" s="28">
        <f>IF(OR('Реестр СИ'!J134="",'Реестр СИ'!G134="Выведено из эксплуатации"),"",IF(AND(((Год*12+4)-(YEAR('Реестр СИ'!J134)*12+MONTH('Реестр СИ'!J134)))&gt;=0,MOD(((Год*12+4)-(YEAR('Реестр СИ'!J134)*12+MONTH('Реестр СИ'!J134))),MAX(1,'Реестр СИ'!H134))=0),DAY('Реестр СИ'!J134),""))</f>
        <v/>
      </c>
      <c r="J134" s="28">
        <f>IF(OR('Реестр СИ'!J134="",'Реестр СИ'!G134="Выведено из эксплуатации"),"",IF(AND(((Год*12+5)-(YEAR('Реестр СИ'!J134)*12+MONTH('Реестр СИ'!J134)))&gt;=0,MOD(((Год*12+5)-(YEAR('Реестр СИ'!J134)*12+MONTH('Реестр СИ'!J134))),MAX(1,'Реестр СИ'!H134))=0),DAY('Реестр СИ'!J134),""))</f>
        <v/>
      </c>
      <c r="K134" s="28">
        <f>IF(OR('Реестр СИ'!J134="",'Реестр СИ'!G134="Выведено из эксплуатации"),"",IF(AND(((Год*12+6)-(YEAR('Реестр СИ'!J134)*12+MONTH('Реестр СИ'!J134)))&gt;=0,MOD(((Год*12+6)-(YEAR('Реестр СИ'!J134)*12+MONTH('Реестр СИ'!J134))),MAX(1,'Реестр СИ'!H134))=0),DAY('Реестр СИ'!J134),""))</f>
        <v/>
      </c>
      <c r="L134" s="28">
        <f>IF(OR('Реестр СИ'!J134="",'Реестр СИ'!G134="Выведено из эксплуатации"),"",IF(AND(((Год*12+7)-(YEAR('Реестр СИ'!J134)*12+MONTH('Реестр СИ'!J134)))&gt;=0,MOD(((Год*12+7)-(YEAR('Реестр СИ'!J134)*12+MONTH('Реестр СИ'!J134))),MAX(1,'Реестр СИ'!H134))=0),DAY('Реестр СИ'!J134),""))</f>
        <v/>
      </c>
      <c r="M134" s="28">
        <f>IF(OR('Реестр СИ'!J134="",'Реестр СИ'!G134="Выведено из эксплуатации"),"",IF(AND(((Год*12+8)-(YEAR('Реестр СИ'!J134)*12+MONTH('Реестр СИ'!J134)))&gt;=0,MOD(((Год*12+8)-(YEAR('Реестр СИ'!J134)*12+MONTH('Реестр СИ'!J134))),MAX(1,'Реестр СИ'!H134))=0),DAY('Реестр СИ'!J134),""))</f>
        <v/>
      </c>
      <c r="N134" s="28">
        <f>IF(OR('Реестр СИ'!J134="",'Реестр СИ'!G134="Выведено из эксплуатации"),"",IF(AND(((Год*12+9)-(YEAR('Реестр СИ'!J134)*12+MONTH('Реестр СИ'!J134)))&gt;=0,MOD(((Год*12+9)-(YEAR('Реестр СИ'!J134)*12+MONTH('Реестр СИ'!J134))),MAX(1,'Реестр СИ'!H134))=0),DAY('Реестр СИ'!J134),""))</f>
        <v/>
      </c>
      <c r="O134" s="28">
        <f>IF(OR('Реестр СИ'!J134="",'Реестр СИ'!G134="Выведено из эксплуатации"),"",IF(AND(((Год*12+10)-(YEAR('Реестр СИ'!J134)*12+MONTH('Реестр СИ'!J134)))&gt;=0,MOD(((Год*12+10)-(YEAR('Реестр СИ'!J134)*12+MONTH('Реестр СИ'!J134))),MAX(1,'Реестр СИ'!H134))=0),DAY('Реестр СИ'!J134),""))</f>
        <v/>
      </c>
      <c r="P134" s="28">
        <f>IF(OR('Реестр СИ'!J134="",'Реестр СИ'!G134="Выведено из эксплуатации"),"",IF(AND(((Год*12+11)-(YEAR('Реестр СИ'!J134)*12+MONTH('Реестр СИ'!J134)))&gt;=0,MOD(((Год*12+11)-(YEAR('Реестр СИ'!J134)*12+MONTH('Реестр СИ'!J134))),MAX(1,'Реестр СИ'!H134))=0),DAY('Реестр СИ'!J134),""))</f>
        <v/>
      </c>
      <c r="Q134" s="28">
        <f>IF(OR('Реестр СИ'!J134="",'Реестр СИ'!G134="Выведено из эксплуатации"),"",IF(AND(((Год*12+12)-(YEAR('Реестр СИ'!J134)*12+MONTH('Реестр СИ'!J134)))&gt;=0,MOD(((Год*12+12)-(YEAR('Реестр СИ'!J134)*12+MONTH('Реестр СИ'!J134))),MAX(1,'Реестр СИ'!H134))=0),DAY('Реестр СИ'!J134),""))</f>
        <v/>
      </c>
      <c r="R134" s="29">
        <f>IF('Реестр СИ'!B134="","",COUNT(F134:Q134)*N('Реестр СИ'!N134))</f>
        <v/>
      </c>
    </row>
    <row r="135">
      <c r="A135" s="26">
        <f>IF('Реестр СИ'!B135="","",'Реестр СИ'!A135)</f>
        <v/>
      </c>
      <c r="B135" s="27">
        <f>IF('Реестр СИ'!B135="","",'Реестр СИ'!B135)</f>
        <v/>
      </c>
      <c r="C135" s="26">
        <f>IF('Реестр СИ'!B135="","",'Реестр СИ'!C135)</f>
        <v/>
      </c>
      <c r="D135" s="26">
        <f>IF('Реестр СИ'!B135="","",'Реестр СИ'!E135)</f>
        <v/>
      </c>
      <c r="E135" s="26">
        <f>IF('Реестр СИ'!B135="","",'Реестр СИ'!H135)</f>
        <v/>
      </c>
      <c r="F135" s="28">
        <f>IF(OR('Реестр СИ'!J135="",'Реестр СИ'!G135="Выведено из эксплуатации"),"",IF(AND(((Год*12+1)-(YEAR('Реестр СИ'!J135)*12+MONTH('Реестр СИ'!J135)))&gt;=0,MOD(((Год*12+1)-(YEAR('Реестр СИ'!J135)*12+MONTH('Реестр СИ'!J135))),MAX(1,'Реестр СИ'!H135))=0),DAY('Реестр СИ'!J135),""))</f>
        <v/>
      </c>
      <c r="G135" s="28">
        <f>IF(OR('Реестр СИ'!J135="",'Реестр СИ'!G135="Выведено из эксплуатации"),"",IF(AND(((Год*12+2)-(YEAR('Реестр СИ'!J135)*12+MONTH('Реестр СИ'!J135)))&gt;=0,MOD(((Год*12+2)-(YEAR('Реестр СИ'!J135)*12+MONTH('Реестр СИ'!J135))),MAX(1,'Реестр СИ'!H135))=0),DAY('Реестр СИ'!J135),""))</f>
        <v/>
      </c>
      <c r="H135" s="28">
        <f>IF(OR('Реестр СИ'!J135="",'Реестр СИ'!G135="Выведено из эксплуатации"),"",IF(AND(((Год*12+3)-(YEAR('Реестр СИ'!J135)*12+MONTH('Реестр СИ'!J135)))&gt;=0,MOD(((Год*12+3)-(YEAR('Реестр СИ'!J135)*12+MONTH('Реестр СИ'!J135))),MAX(1,'Реестр СИ'!H135))=0),DAY('Реестр СИ'!J135),""))</f>
        <v/>
      </c>
      <c r="I135" s="28">
        <f>IF(OR('Реестр СИ'!J135="",'Реестр СИ'!G135="Выведено из эксплуатации"),"",IF(AND(((Год*12+4)-(YEAR('Реестр СИ'!J135)*12+MONTH('Реестр СИ'!J135)))&gt;=0,MOD(((Год*12+4)-(YEAR('Реестр СИ'!J135)*12+MONTH('Реестр СИ'!J135))),MAX(1,'Реестр СИ'!H135))=0),DAY('Реестр СИ'!J135),""))</f>
        <v/>
      </c>
      <c r="J135" s="28">
        <f>IF(OR('Реестр СИ'!J135="",'Реестр СИ'!G135="Выведено из эксплуатации"),"",IF(AND(((Год*12+5)-(YEAR('Реестр СИ'!J135)*12+MONTH('Реестр СИ'!J135)))&gt;=0,MOD(((Год*12+5)-(YEAR('Реестр СИ'!J135)*12+MONTH('Реестр СИ'!J135))),MAX(1,'Реестр СИ'!H135))=0),DAY('Реестр СИ'!J135),""))</f>
        <v/>
      </c>
      <c r="K135" s="28">
        <f>IF(OR('Реестр СИ'!J135="",'Реестр СИ'!G135="Выведено из эксплуатации"),"",IF(AND(((Год*12+6)-(YEAR('Реестр СИ'!J135)*12+MONTH('Реестр СИ'!J135)))&gt;=0,MOD(((Год*12+6)-(YEAR('Реестр СИ'!J135)*12+MONTH('Реестр СИ'!J135))),MAX(1,'Реестр СИ'!H135))=0),DAY('Реестр СИ'!J135),""))</f>
        <v/>
      </c>
      <c r="L135" s="28">
        <f>IF(OR('Реестр СИ'!J135="",'Реестр СИ'!G135="Выведено из эксплуатации"),"",IF(AND(((Год*12+7)-(YEAR('Реестр СИ'!J135)*12+MONTH('Реестр СИ'!J135)))&gt;=0,MOD(((Год*12+7)-(YEAR('Реестр СИ'!J135)*12+MONTH('Реестр СИ'!J135))),MAX(1,'Реестр СИ'!H135))=0),DAY('Реестр СИ'!J135),""))</f>
        <v/>
      </c>
      <c r="M135" s="28">
        <f>IF(OR('Реестр СИ'!J135="",'Реестр СИ'!G135="Выведено из эксплуатации"),"",IF(AND(((Год*12+8)-(YEAR('Реестр СИ'!J135)*12+MONTH('Реестр СИ'!J135)))&gt;=0,MOD(((Год*12+8)-(YEAR('Реестр СИ'!J135)*12+MONTH('Реестр СИ'!J135))),MAX(1,'Реестр СИ'!H135))=0),DAY('Реестр СИ'!J135),""))</f>
        <v/>
      </c>
      <c r="N135" s="28">
        <f>IF(OR('Реестр СИ'!J135="",'Реестр СИ'!G135="Выведено из эксплуатации"),"",IF(AND(((Год*12+9)-(YEAR('Реестр СИ'!J135)*12+MONTH('Реестр СИ'!J135)))&gt;=0,MOD(((Год*12+9)-(YEAR('Реестр СИ'!J135)*12+MONTH('Реестр СИ'!J135))),MAX(1,'Реестр СИ'!H135))=0),DAY('Реестр СИ'!J135),""))</f>
        <v/>
      </c>
      <c r="O135" s="28">
        <f>IF(OR('Реестр СИ'!J135="",'Реестр СИ'!G135="Выведено из эксплуатации"),"",IF(AND(((Год*12+10)-(YEAR('Реестр СИ'!J135)*12+MONTH('Реестр СИ'!J135)))&gt;=0,MOD(((Год*12+10)-(YEAR('Реестр СИ'!J135)*12+MONTH('Реестр СИ'!J135))),MAX(1,'Реестр СИ'!H135))=0),DAY('Реестр СИ'!J135),""))</f>
        <v/>
      </c>
      <c r="P135" s="28">
        <f>IF(OR('Реестр СИ'!J135="",'Реестр СИ'!G135="Выведено из эксплуатации"),"",IF(AND(((Год*12+11)-(YEAR('Реестр СИ'!J135)*12+MONTH('Реестр СИ'!J135)))&gt;=0,MOD(((Год*12+11)-(YEAR('Реестр СИ'!J135)*12+MONTH('Реестр СИ'!J135))),MAX(1,'Реестр СИ'!H135))=0),DAY('Реестр СИ'!J135),""))</f>
        <v/>
      </c>
      <c r="Q135" s="28">
        <f>IF(OR('Реестр СИ'!J135="",'Реестр СИ'!G135="Выведено из эксплуатации"),"",IF(AND(((Год*12+12)-(YEAR('Реестр СИ'!J135)*12+MONTH('Реестр СИ'!J135)))&gt;=0,MOD(((Год*12+12)-(YEAR('Реестр СИ'!J135)*12+MONTH('Реестр СИ'!J135))),MAX(1,'Реестр СИ'!H135))=0),DAY('Реестр СИ'!J135),""))</f>
        <v/>
      </c>
      <c r="R135" s="29">
        <f>IF('Реестр СИ'!B135="","",COUNT(F135:Q135)*N('Реестр СИ'!N135))</f>
        <v/>
      </c>
    </row>
    <row r="136">
      <c r="A136" s="26">
        <f>IF('Реестр СИ'!B136="","",'Реестр СИ'!A136)</f>
        <v/>
      </c>
      <c r="B136" s="27">
        <f>IF('Реестр СИ'!B136="","",'Реестр СИ'!B136)</f>
        <v/>
      </c>
      <c r="C136" s="26">
        <f>IF('Реестр СИ'!B136="","",'Реестр СИ'!C136)</f>
        <v/>
      </c>
      <c r="D136" s="26">
        <f>IF('Реестр СИ'!B136="","",'Реестр СИ'!E136)</f>
        <v/>
      </c>
      <c r="E136" s="26">
        <f>IF('Реестр СИ'!B136="","",'Реестр СИ'!H136)</f>
        <v/>
      </c>
      <c r="F136" s="28">
        <f>IF(OR('Реестр СИ'!J136="",'Реестр СИ'!G136="Выведено из эксплуатации"),"",IF(AND(((Год*12+1)-(YEAR('Реестр СИ'!J136)*12+MONTH('Реестр СИ'!J136)))&gt;=0,MOD(((Год*12+1)-(YEAR('Реестр СИ'!J136)*12+MONTH('Реестр СИ'!J136))),MAX(1,'Реестр СИ'!H136))=0),DAY('Реестр СИ'!J136),""))</f>
        <v/>
      </c>
      <c r="G136" s="28">
        <f>IF(OR('Реестр СИ'!J136="",'Реестр СИ'!G136="Выведено из эксплуатации"),"",IF(AND(((Год*12+2)-(YEAR('Реестр СИ'!J136)*12+MONTH('Реестр СИ'!J136)))&gt;=0,MOD(((Год*12+2)-(YEAR('Реестр СИ'!J136)*12+MONTH('Реестр СИ'!J136))),MAX(1,'Реестр СИ'!H136))=0),DAY('Реестр СИ'!J136),""))</f>
        <v/>
      </c>
      <c r="H136" s="28">
        <f>IF(OR('Реестр СИ'!J136="",'Реестр СИ'!G136="Выведено из эксплуатации"),"",IF(AND(((Год*12+3)-(YEAR('Реестр СИ'!J136)*12+MONTH('Реестр СИ'!J136)))&gt;=0,MOD(((Год*12+3)-(YEAR('Реестр СИ'!J136)*12+MONTH('Реестр СИ'!J136))),MAX(1,'Реестр СИ'!H136))=0),DAY('Реестр СИ'!J136),""))</f>
        <v/>
      </c>
      <c r="I136" s="28">
        <f>IF(OR('Реестр СИ'!J136="",'Реестр СИ'!G136="Выведено из эксплуатации"),"",IF(AND(((Год*12+4)-(YEAR('Реестр СИ'!J136)*12+MONTH('Реестр СИ'!J136)))&gt;=0,MOD(((Год*12+4)-(YEAR('Реестр СИ'!J136)*12+MONTH('Реестр СИ'!J136))),MAX(1,'Реестр СИ'!H136))=0),DAY('Реестр СИ'!J136),""))</f>
        <v/>
      </c>
      <c r="J136" s="28">
        <f>IF(OR('Реестр СИ'!J136="",'Реестр СИ'!G136="Выведено из эксплуатации"),"",IF(AND(((Год*12+5)-(YEAR('Реестр СИ'!J136)*12+MONTH('Реестр СИ'!J136)))&gt;=0,MOD(((Год*12+5)-(YEAR('Реестр СИ'!J136)*12+MONTH('Реестр СИ'!J136))),MAX(1,'Реестр СИ'!H136))=0),DAY('Реестр СИ'!J136),""))</f>
        <v/>
      </c>
      <c r="K136" s="28">
        <f>IF(OR('Реестр СИ'!J136="",'Реестр СИ'!G136="Выведено из эксплуатации"),"",IF(AND(((Год*12+6)-(YEAR('Реестр СИ'!J136)*12+MONTH('Реестр СИ'!J136)))&gt;=0,MOD(((Год*12+6)-(YEAR('Реестр СИ'!J136)*12+MONTH('Реестр СИ'!J136))),MAX(1,'Реестр СИ'!H136))=0),DAY('Реестр СИ'!J136),""))</f>
        <v/>
      </c>
      <c r="L136" s="28">
        <f>IF(OR('Реестр СИ'!J136="",'Реестр СИ'!G136="Выведено из эксплуатации"),"",IF(AND(((Год*12+7)-(YEAR('Реестр СИ'!J136)*12+MONTH('Реестр СИ'!J136)))&gt;=0,MOD(((Год*12+7)-(YEAR('Реестр СИ'!J136)*12+MONTH('Реестр СИ'!J136))),MAX(1,'Реестр СИ'!H136))=0),DAY('Реестр СИ'!J136),""))</f>
        <v/>
      </c>
      <c r="M136" s="28">
        <f>IF(OR('Реестр СИ'!J136="",'Реестр СИ'!G136="Выведено из эксплуатации"),"",IF(AND(((Год*12+8)-(YEAR('Реестр СИ'!J136)*12+MONTH('Реестр СИ'!J136)))&gt;=0,MOD(((Год*12+8)-(YEAR('Реестр СИ'!J136)*12+MONTH('Реестр СИ'!J136))),MAX(1,'Реестр СИ'!H136))=0),DAY('Реестр СИ'!J136),""))</f>
        <v/>
      </c>
      <c r="N136" s="28">
        <f>IF(OR('Реестр СИ'!J136="",'Реестр СИ'!G136="Выведено из эксплуатации"),"",IF(AND(((Год*12+9)-(YEAR('Реестр СИ'!J136)*12+MONTH('Реестр СИ'!J136)))&gt;=0,MOD(((Год*12+9)-(YEAR('Реестр СИ'!J136)*12+MONTH('Реестр СИ'!J136))),MAX(1,'Реестр СИ'!H136))=0),DAY('Реестр СИ'!J136),""))</f>
        <v/>
      </c>
      <c r="O136" s="28">
        <f>IF(OR('Реестр СИ'!J136="",'Реестр СИ'!G136="Выведено из эксплуатации"),"",IF(AND(((Год*12+10)-(YEAR('Реестр СИ'!J136)*12+MONTH('Реестр СИ'!J136)))&gt;=0,MOD(((Год*12+10)-(YEAR('Реестр СИ'!J136)*12+MONTH('Реестр СИ'!J136))),MAX(1,'Реестр СИ'!H136))=0),DAY('Реестр СИ'!J136),""))</f>
        <v/>
      </c>
      <c r="P136" s="28">
        <f>IF(OR('Реестр СИ'!J136="",'Реестр СИ'!G136="Выведено из эксплуатации"),"",IF(AND(((Год*12+11)-(YEAR('Реестр СИ'!J136)*12+MONTH('Реестр СИ'!J136)))&gt;=0,MOD(((Год*12+11)-(YEAR('Реестр СИ'!J136)*12+MONTH('Реестр СИ'!J136))),MAX(1,'Реестр СИ'!H136))=0),DAY('Реестр СИ'!J136),""))</f>
        <v/>
      </c>
      <c r="Q136" s="28">
        <f>IF(OR('Реестр СИ'!J136="",'Реестр СИ'!G136="Выведено из эксплуатации"),"",IF(AND(((Год*12+12)-(YEAR('Реестр СИ'!J136)*12+MONTH('Реестр СИ'!J136)))&gt;=0,MOD(((Год*12+12)-(YEAR('Реестр СИ'!J136)*12+MONTH('Реестр СИ'!J136))),MAX(1,'Реестр СИ'!H136))=0),DAY('Реестр СИ'!J136),""))</f>
        <v/>
      </c>
      <c r="R136" s="29">
        <f>IF('Реестр СИ'!B136="","",COUNT(F136:Q136)*N('Реестр СИ'!N136))</f>
        <v/>
      </c>
    </row>
    <row r="137">
      <c r="A137" s="26">
        <f>IF('Реестр СИ'!B137="","",'Реестр СИ'!A137)</f>
        <v/>
      </c>
      <c r="B137" s="27">
        <f>IF('Реестр СИ'!B137="","",'Реестр СИ'!B137)</f>
        <v/>
      </c>
      <c r="C137" s="26">
        <f>IF('Реестр СИ'!B137="","",'Реестр СИ'!C137)</f>
        <v/>
      </c>
      <c r="D137" s="26">
        <f>IF('Реестр СИ'!B137="","",'Реестр СИ'!E137)</f>
        <v/>
      </c>
      <c r="E137" s="26">
        <f>IF('Реестр СИ'!B137="","",'Реестр СИ'!H137)</f>
        <v/>
      </c>
      <c r="F137" s="28">
        <f>IF(OR('Реестр СИ'!J137="",'Реестр СИ'!G137="Выведено из эксплуатации"),"",IF(AND(((Год*12+1)-(YEAR('Реестр СИ'!J137)*12+MONTH('Реестр СИ'!J137)))&gt;=0,MOD(((Год*12+1)-(YEAR('Реестр СИ'!J137)*12+MONTH('Реестр СИ'!J137))),MAX(1,'Реестр СИ'!H137))=0),DAY('Реестр СИ'!J137),""))</f>
        <v/>
      </c>
      <c r="G137" s="28">
        <f>IF(OR('Реестр СИ'!J137="",'Реестр СИ'!G137="Выведено из эксплуатации"),"",IF(AND(((Год*12+2)-(YEAR('Реестр СИ'!J137)*12+MONTH('Реестр СИ'!J137)))&gt;=0,MOD(((Год*12+2)-(YEAR('Реестр СИ'!J137)*12+MONTH('Реестр СИ'!J137))),MAX(1,'Реестр СИ'!H137))=0),DAY('Реестр СИ'!J137),""))</f>
        <v/>
      </c>
      <c r="H137" s="28">
        <f>IF(OR('Реестр СИ'!J137="",'Реестр СИ'!G137="Выведено из эксплуатации"),"",IF(AND(((Год*12+3)-(YEAR('Реестр СИ'!J137)*12+MONTH('Реестр СИ'!J137)))&gt;=0,MOD(((Год*12+3)-(YEAR('Реестр СИ'!J137)*12+MONTH('Реестр СИ'!J137))),MAX(1,'Реестр СИ'!H137))=0),DAY('Реестр СИ'!J137),""))</f>
        <v/>
      </c>
      <c r="I137" s="28">
        <f>IF(OR('Реестр СИ'!J137="",'Реестр СИ'!G137="Выведено из эксплуатации"),"",IF(AND(((Год*12+4)-(YEAR('Реестр СИ'!J137)*12+MONTH('Реестр СИ'!J137)))&gt;=0,MOD(((Год*12+4)-(YEAR('Реестр СИ'!J137)*12+MONTH('Реестр СИ'!J137))),MAX(1,'Реестр СИ'!H137))=0),DAY('Реестр СИ'!J137),""))</f>
        <v/>
      </c>
      <c r="J137" s="28">
        <f>IF(OR('Реестр СИ'!J137="",'Реестр СИ'!G137="Выведено из эксплуатации"),"",IF(AND(((Год*12+5)-(YEAR('Реестр СИ'!J137)*12+MONTH('Реестр СИ'!J137)))&gt;=0,MOD(((Год*12+5)-(YEAR('Реестр СИ'!J137)*12+MONTH('Реестр СИ'!J137))),MAX(1,'Реестр СИ'!H137))=0),DAY('Реестр СИ'!J137),""))</f>
        <v/>
      </c>
      <c r="K137" s="28">
        <f>IF(OR('Реестр СИ'!J137="",'Реестр СИ'!G137="Выведено из эксплуатации"),"",IF(AND(((Год*12+6)-(YEAR('Реестр СИ'!J137)*12+MONTH('Реестр СИ'!J137)))&gt;=0,MOD(((Год*12+6)-(YEAR('Реестр СИ'!J137)*12+MONTH('Реестр СИ'!J137))),MAX(1,'Реестр СИ'!H137))=0),DAY('Реестр СИ'!J137),""))</f>
        <v/>
      </c>
      <c r="L137" s="28">
        <f>IF(OR('Реестр СИ'!J137="",'Реестр СИ'!G137="Выведено из эксплуатации"),"",IF(AND(((Год*12+7)-(YEAR('Реестр СИ'!J137)*12+MONTH('Реестр СИ'!J137)))&gt;=0,MOD(((Год*12+7)-(YEAR('Реестр СИ'!J137)*12+MONTH('Реестр СИ'!J137))),MAX(1,'Реестр СИ'!H137))=0),DAY('Реестр СИ'!J137),""))</f>
        <v/>
      </c>
      <c r="M137" s="28">
        <f>IF(OR('Реестр СИ'!J137="",'Реестр СИ'!G137="Выведено из эксплуатации"),"",IF(AND(((Год*12+8)-(YEAR('Реестр СИ'!J137)*12+MONTH('Реестр СИ'!J137)))&gt;=0,MOD(((Год*12+8)-(YEAR('Реестр СИ'!J137)*12+MONTH('Реестр СИ'!J137))),MAX(1,'Реестр СИ'!H137))=0),DAY('Реестр СИ'!J137),""))</f>
        <v/>
      </c>
      <c r="N137" s="28">
        <f>IF(OR('Реестр СИ'!J137="",'Реестр СИ'!G137="Выведено из эксплуатации"),"",IF(AND(((Год*12+9)-(YEAR('Реестр СИ'!J137)*12+MONTH('Реестр СИ'!J137)))&gt;=0,MOD(((Год*12+9)-(YEAR('Реестр СИ'!J137)*12+MONTH('Реестр СИ'!J137))),MAX(1,'Реестр СИ'!H137))=0),DAY('Реестр СИ'!J137),""))</f>
        <v/>
      </c>
      <c r="O137" s="28">
        <f>IF(OR('Реестр СИ'!J137="",'Реестр СИ'!G137="Выведено из эксплуатации"),"",IF(AND(((Год*12+10)-(YEAR('Реестр СИ'!J137)*12+MONTH('Реестр СИ'!J137)))&gt;=0,MOD(((Год*12+10)-(YEAR('Реестр СИ'!J137)*12+MONTH('Реестр СИ'!J137))),MAX(1,'Реестр СИ'!H137))=0),DAY('Реестр СИ'!J137),""))</f>
        <v/>
      </c>
      <c r="P137" s="28">
        <f>IF(OR('Реестр СИ'!J137="",'Реестр СИ'!G137="Выведено из эксплуатации"),"",IF(AND(((Год*12+11)-(YEAR('Реестр СИ'!J137)*12+MONTH('Реестр СИ'!J137)))&gt;=0,MOD(((Год*12+11)-(YEAR('Реестр СИ'!J137)*12+MONTH('Реестр СИ'!J137))),MAX(1,'Реестр СИ'!H137))=0),DAY('Реестр СИ'!J137),""))</f>
        <v/>
      </c>
      <c r="Q137" s="28">
        <f>IF(OR('Реестр СИ'!J137="",'Реестр СИ'!G137="Выведено из эксплуатации"),"",IF(AND(((Год*12+12)-(YEAR('Реестр СИ'!J137)*12+MONTH('Реестр СИ'!J137)))&gt;=0,MOD(((Год*12+12)-(YEAR('Реестр СИ'!J137)*12+MONTH('Реестр СИ'!J137))),MAX(1,'Реестр СИ'!H137))=0),DAY('Реестр СИ'!J137),""))</f>
        <v/>
      </c>
      <c r="R137" s="29">
        <f>IF('Реестр СИ'!B137="","",COUNT(F137:Q137)*N('Реестр СИ'!N137))</f>
        <v/>
      </c>
    </row>
    <row r="138">
      <c r="A138" s="26">
        <f>IF('Реестр СИ'!B138="","",'Реестр СИ'!A138)</f>
        <v/>
      </c>
      <c r="B138" s="27">
        <f>IF('Реестр СИ'!B138="","",'Реестр СИ'!B138)</f>
        <v/>
      </c>
      <c r="C138" s="26">
        <f>IF('Реестр СИ'!B138="","",'Реестр СИ'!C138)</f>
        <v/>
      </c>
      <c r="D138" s="26">
        <f>IF('Реестр СИ'!B138="","",'Реестр СИ'!E138)</f>
        <v/>
      </c>
      <c r="E138" s="26">
        <f>IF('Реестр СИ'!B138="","",'Реестр СИ'!H138)</f>
        <v/>
      </c>
      <c r="F138" s="28">
        <f>IF(OR('Реестр СИ'!J138="",'Реестр СИ'!G138="Выведено из эксплуатации"),"",IF(AND(((Год*12+1)-(YEAR('Реестр СИ'!J138)*12+MONTH('Реестр СИ'!J138)))&gt;=0,MOD(((Год*12+1)-(YEAR('Реестр СИ'!J138)*12+MONTH('Реестр СИ'!J138))),MAX(1,'Реестр СИ'!H138))=0),DAY('Реестр СИ'!J138),""))</f>
        <v/>
      </c>
      <c r="G138" s="28">
        <f>IF(OR('Реестр СИ'!J138="",'Реестр СИ'!G138="Выведено из эксплуатации"),"",IF(AND(((Год*12+2)-(YEAR('Реестр СИ'!J138)*12+MONTH('Реестр СИ'!J138)))&gt;=0,MOD(((Год*12+2)-(YEAR('Реестр СИ'!J138)*12+MONTH('Реестр СИ'!J138))),MAX(1,'Реестр СИ'!H138))=0),DAY('Реестр СИ'!J138),""))</f>
        <v/>
      </c>
      <c r="H138" s="28">
        <f>IF(OR('Реестр СИ'!J138="",'Реестр СИ'!G138="Выведено из эксплуатации"),"",IF(AND(((Год*12+3)-(YEAR('Реестр СИ'!J138)*12+MONTH('Реестр СИ'!J138)))&gt;=0,MOD(((Год*12+3)-(YEAR('Реестр СИ'!J138)*12+MONTH('Реестр СИ'!J138))),MAX(1,'Реестр СИ'!H138))=0),DAY('Реестр СИ'!J138),""))</f>
        <v/>
      </c>
      <c r="I138" s="28">
        <f>IF(OR('Реестр СИ'!J138="",'Реестр СИ'!G138="Выведено из эксплуатации"),"",IF(AND(((Год*12+4)-(YEAR('Реестр СИ'!J138)*12+MONTH('Реестр СИ'!J138)))&gt;=0,MOD(((Год*12+4)-(YEAR('Реестр СИ'!J138)*12+MONTH('Реестр СИ'!J138))),MAX(1,'Реестр СИ'!H138))=0),DAY('Реестр СИ'!J138),""))</f>
        <v/>
      </c>
      <c r="J138" s="28">
        <f>IF(OR('Реестр СИ'!J138="",'Реестр СИ'!G138="Выведено из эксплуатации"),"",IF(AND(((Год*12+5)-(YEAR('Реестр СИ'!J138)*12+MONTH('Реестр СИ'!J138)))&gt;=0,MOD(((Год*12+5)-(YEAR('Реестр СИ'!J138)*12+MONTH('Реестр СИ'!J138))),MAX(1,'Реестр СИ'!H138))=0),DAY('Реестр СИ'!J138),""))</f>
        <v/>
      </c>
      <c r="K138" s="28">
        <f>IF(OR('Реестр СИ'!J138="",'Реестр СИ'!G138="Выведено из эксплуатации"),"",IF(AND(((Год*12+6)-(YEAR('Реестр СИ'!J138)*12+MONTH('Реестр СИ'!J138)))&gt;=0,MOD(((Год*12+6)-(YEAR('Реестр СИ'!J138)*12+MONTH('Реестр СИ'!J138))),MAX(1,'Реестр СИ'!H138))=0),DAY('Реестр СИ'!J138),""))</f>
        <v/>
      </c>
      <c r="L138" s="28">
        <f>IF(OR('Реестр СИ'!J138="",'Реестр СИ'!G138="Выведено из эксплуатации"),"",IF(AND(((Год*12+7)-(YEAR('Реестр СИ'!J138)*12+MONTH('Реестр СИ'!J138)))&gt;=0,MOD(((Год*12+7)-(YEAR('Реестр СИ'!J138)*12+MONTH('Реестр СИ'!J138))),MAX(1,'Реестр СИ'!H138))=0),DAY('Реестр СИ'!J138),""))</f>
        <v/>
      </c>
      <c r="M138" s="28">
        <f>IF(OR('Реестр СИ'!J138="",'Реестр СИ'!G138="Выведено из эксплуатации"),"",IF(AND(((Год*12+8)-(YEAR('Реестр СИ'!J138)*12+MONTH('Реестр СИ'!J138)))&gt;=0,MOD(((Год*12+8)-(YEAR('Реестр СИ'!J138)*12+MONTH('Реестр СИ'!J138))),MAX(1,'Реестр СИ'!H138))=0),DAY('Реестр СИ'!J138),""))</f>
        <v/>
      </c>
      <c r="N138" s="28">
        <f>IF(OR('Реестр СИ'!J138="",'Реестр СИ'!G138="Выведено из эксплуатации"),"",IF(AND(((Год*12+9)-(YEAR('Реестр СИ'!J138)*12+MONTH('Реестр СИ'!J138)))&gt;=0,MOD(((Год*12+9)-(YEAR('Реестр СИ'!J138)*12+MONTH('Реестр СИ'!J138))),MAX(1,'Реестр СИ'!H138))=0),DAY('Реестр СИ'!J138),""))</f>
        <v/>
      </c>
      <c r="O138" s="28">
        <f>IF(OR('Реестр СИ'!J138="",'Реестр СИ'!G138="Выведено из эксплуатации"),"",IF(AND(((Год*12+10)-(YEAR('Реестр СИ'!J138)*12+MONTH('Реестр СИ'!J138)))&gt;=0,MOD(((Год*12+10)-(YEAR('Реестр СИ'!J138)*12+MONTH('Реестр СИ'!J138))),MAX(1,'Реестр СИ'!H138))=0),DAY('Реестр СИ'!J138),""))</f>
        <v/>
      </c>
      <c r="P138" s="28">
        <f>IF(OR('Реестр СИ'!J138="",'Реестр СИ'!G138="Выведено из эксплуатации"),"",IF(AND(((Год*12+11)-(YEAR('Реестр СИ'!J138)*12+MONTH('Реестр СИ'!J138)))&gt;=0,MOD(((Год*12+11)-(YEAR('Реестр СИ'!J138)*12+MONTH('Реестр СИ'!J138))),MAX(1,'Реестр СИ'!H138))=0),DAY('Реестр СИ'!J138),""))</f>
        <v/>
      </c>
      <c r="Q138" s="28">
        <f>IF(OR('Реестр СИ'!J138="",'Реестр СИ'!G138="Выведено из эксплуатации"),"",IF(AND(((Год*12+12)-(YEAR('Реестр СИ'!J138)*12+MONTH('Реестр СИ'!J138)))&gt;=0,MOD(((Год*12+12)-(YEAR('Реестр СИ'!J138)*12+MONTH('Реестр СИ'!J138))),MAX(1,'Реестр СИ'!H138))=0),DAY('Реестр СИ'!J138),""))</f>
        <v/>
      </c>
      <c r="R138" s="29">
        <f>IF('Реестр СИ'!B138="","",COUNT(F138:Q138)*N('Реестр СИ'!N138))</f>
        <v/>
      </c>
    </row>
    <row r="139">
      <c r="A139" s="26">
        <f>IF('Реестр СИ'!B139="","",'Реестр СИ'!A139)</f>
        <v/>
      </c>
      <c r="B139" s="27">
        <f>IF('Реестр СИ'!B139="","",'Реестр СИ'!B139)</f>
        <v/>
      </c>
      <c r="C139" s="26">
        <f>IF('Реестр СИ'!B139="","",'Реестр СИ'!C139)</f>
        <v/>
      </c>
      <c r="D139" s="26">
        <f>IF('Реестр СИ'!B139="","",'Реестр СИ'!E139)</f>
        <v/>
      </c>
      <c r="E139" s="26">
        <f>IF('Реестр СИ'!B139="","",'Реестр СИ'!H139)</f>
        <v/>
      </c>
      <c r="F139" s="28">
        <f>IF(OR('Реестр СИ'!J139="",'Реестр СИ'!G139="Выведено из эксплуатации"),"",IF(AND(((Год*12+1)-(YEAR('Реестр СИ'!J139)*12+MONTH('Реестр СИ'!J139)))&gt;=0,MOD(((Год*12+1)-(YEAR('Реестр СИ'!J139)*12+MONTH('Реестр СИ'!J139))),MAX(1,'Реестр СИ'!H139))=0),DAY('Реестр СИ'!J139),""))</f>
        <v/>
      </c>
      <c r="G139" s="28">
        <f>IF(OR('Реестр СИ'!J139="",'Реестр СИ'!G139="Выведено из эксплуатации"),"",IF(AND(((Год*12+2)-(YEAR('Реестр СИ'!J139)*12+MONTH('Реестр СИ'!J139)))&gt;=0,MOD(((Год*12+2)-(YEAR('Реестр СИ'!J139)*12+MONTH('Реестр СИ'!J139))),MAX(1,'Реестр СИ'!H139))=0),DAY('Реестр СИ'!J139),""))</f>
        <v/>
      </c>
      <c r="H139" s="28">
        <f>IF(OR('Реестр СИ'!J139="",'Реестр СИ'!G139="Выведено из эксплуатации"),"",IF(AND(((Год*12+3)-(YEAR('Реестр СИ'!J139)*12+MONTH('Реестр СИ'!J139)))&gt;=0,MOD(((Год*12+3)-(YEAR('Реестр СИ'!J139)*12+MONTH('Реестр СИ'!J139))),MAX(1,'Реестр СИ'!H139))=0),DAY('Реестр СИ'!J139),""))</f>
        <v/>
      </c>
      <c r="I139" s="28">
        <f>IF(OR('Реестр СИ'!J139="",'Реестр СИ'!G139="Выведено из эксплуатации"),"",IF(AND(((Год*12+4)-(YEAR('Реестр СИ'!J139)*12+MONTH('Реестр СИ'!J139)))&gt;=0,MOD(((Год*12+4)-(YEAR('Реестр СИ'!J139)*12+MONTH('Реестр СИ'!J139))),MAX(1,'Реестр СИ'!H139))=0),DAY('Реестр СИ'!J139),""))</f>
        <v/>
      </c>
      <c r="J139" s="28">
        <f>IF(OR('Реестр СИ'!J139="",'Реестр СИ'!G139="Выведено из эксплуатации"),"",IF(AND(((Год*12+5)-(YEAR('Реестр СИ'!J139)*12+MONTH('Реестр СИ'!J139)))&gt;=0,MOD(((Год*12+5)-(YEAR('Реестр СИ'!J139)*12+MONTH('Реестр СИ'!J139))),MAX(1,'Реестр СИ'!H139))=0),DAY('Реестр СИ'!J139),""))</f>
        <v/>
      </c>
      <c r="K139" s="28">
        <f>IF(OR('Реестр СИ'!J139="",'Реестр СИ'!G139="Выведено из эксплуатации"),"",IF(AND(((Год*12+6)-(YEAR('Реестр СИ'!J139)*12+MONTH('Реестр СИ'!J139)))&gt;=0,MOD(((Год*12+6)-(YEAR('Реестр СИ'!J139)*12+MONTH('Реестр СИ'!J139))),MAX(1,'Реестр СИ'!H139))=0),DAY('Реестр СИ'!J139),""))</f>
        <v/>
      </c>
      <c r="L139" s="28">
        <f>IF(OR('Реестр СИ'!J139="",'Реестр СИ'!G139="Выведено из эксплуатации"),"",IF(AND(((Год*12+7)-(YEAR('Реестр СИ'!J139)*12+MONTH('Реестр СИ'!J139)))&gt;=0,MOD(((Год*12+7)-(YEAR('Реестр СИ'!J139)*12+MONTH('Реестр СИ'!J139))),MAX(1,'Реестр СИ'!H139))=0),DAY('Реестр СИ'!J139),""))</f>
        <v/>
      </c>
      <c r="M139" s="28">
        <f>IF(OR('Реестр СИ'!J139="",'Реестр СИ'!G139="Выведено из эксплуатации"),"",IF(AND(((Год*12+8)-(YEAR('Реестр СИ'!J139)*12+MONTH('Реестр СИ'!J139)))&gt;=0,MOD(((Год*12+8)-(YEAR('Реестр СИ'!J139)*12+MONTH('Реестр СИ'!J139))),MAX(1,'Реестр СИ'!H139))=0),DAY('Реестр СИ'!J139),""))</f>
        <v/>
      </c>
      <c r="N139" s="28">
        <f>IF(OR('Реестр СИ'!J139="",'Реестр СИ'!G139="Выведено из эксплуатации"),"",IF(AND(((Год*12+9)-(YEAR('Реестр СИ'!J139)*12+MONTH('Реестр СИ'!J139)))&gt;=0,MOD(((Год*12+9)-(YEAR('Реестр СИ'!J139)*12+MONTH('Реестр СИ'!J139))),MAX(1,'Реестр СИ'!H139))=0),DAY('Реестр СИ'!J139),""))</f>
        <v/>
      </c>
      <c r="O139" s="28">
        <f>IF(OR('Реестр СИ'!J139="",'Реестр СИ'!G139="Выведено из эксплуатации"),"",IF(AND(((Год*12+10)-(YEAR('Реестр СИ'!J139)*12+MONTH('Реестр СИ'!J139)))&gt;=0,MOD(((Год*12+10)-(YEAR('Реестр СИ'!J139)*12+MONTH('Реестр СИ'!J139))),MAX(1,'Реестр СИ'!H139))=0),DAY('Реестр СИ'!J139),""))</f>
        <v/>
      </c>
      <c r="P139" s="28">
        <f>IF(OR('Реестр СИ'!J139="",'Реестр СИ'!G139="Выведено из эксплуатации"),"",IF(AND(((Год*12+11)-(YEAR('Реестр СИ'!J139)*12+MONTH('Реестр СИ'!J139)))&gt;=0,MOD(((Год*12+11)-(YEAR('Реестр СИ'!J139)*12+MONTH('Реестр СИ'!J139))),MAX(1,'Реестр СИ'!H139))=0),DAY('Реестр СИ'!J139),""))</f>
        <v/>
      </c>
      <c r="Q139" s="28">
        <f>IF(OR('Реестр СИ'!J139="",'Реестр СИ'!G139="Выведено из эксплуатации"),"",IF(AND(((Год*12+12)-(YEAR('Реестр СИ'!J139)*12+MONTH('Реестр СИ'!J139)))&gt;=0,MOD(((Год*12+12)-(YEAR('Реестр СИ'!J139)*12+MONTH('Реестр СИ'!J139))),MAX(1,'Реестр СИ'!H139))=0),DAY('Реестр СИ'!J139),""))</f>
        <v/>
      </c>
      <c r="R139" s="29">
        <f>IF('Реестр СИ'!B139="","",COUNT(F139:Q139)*N('Реестр СИ'!N139))</f>
        <v/>
      </c>
    </row>
    <row r="140">
      <c r="A140" s="26">
        <f>IF('Реестр СИ'!B140="","",'Реестр СИ'!A140)</f>
        <v/>
      </c>
      <c r="B140" s="27">
        <f>IF('Реестр СИ'!B140="","",'Реестр СИ'!B140)</f>
        <v/>
      </c>
      <c r="C140" s="26">
        <f>IF('Реестр СИ'!B140="","",'Реестр СИ'!C140)</f>
        <v/>
      </c>
      <c r="D140" s="26">
        <f>IF('Реестр СИ'!B140="","",'Реестр СИ'!E140)</f>
        <v/>
      </c>
      <c r="E140" s="26">
        <f>IF('Реестр СИ'!B140="","",'Реестр СИ'!H140)</f>
        <v/>
      </c>
      <c r="F140" s="28">
        <f>IF(OR('Реестр СИ'!J140="",'Реестр СИ'!G140="Выведено из эксплуатации"),"",IF(AND(((Год*12+1)-(YEAR('Реестр СИ'!J140)*12+MONTH('Реестр СИ'!J140)))&gt;=0,MOD(((Год*12+1)-(YEAR('Реестр СИ'!J140)*12+MONTH('Реестр СИ'!J140))),MAX(1,'Реестр СИ'!H140))=0),DAY('Реестр СИ'!J140),""))</f>
        <v/>
      </c>
      <c r="G140" s="28">
        <f>IF(OR('Реестр СИ'!J140="",'Реестр СИ'!G140="Выведено из эксплуатации"),"",IF(AND(((Год*12+2)-(YEAR('Реестр СИ'!J140)*12+MONTH('Реестр СИ'!J140)))&gt;=0,MOD(((Год*12+2)-(YEAR('Реестр СИ'!J140)*12+MONTH('Реестр СИ'!J140))),MAX(1,'Реестр СИ'!H140))=0),DAY('Реестр СИ'!J140),""))</f>
        <v/>
      </c>
      <c r="H140" s="28">
        <f>IF(OR('Реестр СИ'!J140="",'Реестр СИ'!G140="Выведено из эксплуатации"),"",IF(AND(((Год*12+3)-(YEAR('Реестр СИ'!J140)*12+MONTH('Реестр СИ'!J140)))&gt;=0,MOD(((Год*12+3)-(YEAR('Реестр СИ'!J140)*12+MONTH('Реестр СИ'!J140))),MAX(1,'Реестр СИ'!H140))=0),DAY('Реестр СИ'!J140),""))</f>
        <v/>
      </c>
      <c r="I140" s="28">
        <f>IF(OR('Реестр СИ'!J140="",'Реестр СИ'!G140="Выведено из эксплуатации"),"",IF(AND(((Год*12+4)-(YEAR('Реестр СИ'!J140)*12+MONTH('Реестр СИ'!J140)))&gt;=0,MOD(((Год*12+4)-(YEAR('Реестр СИ'!J140)*12+MONTH('Реестр СИ'!J140))),MAX(1,'Реестр СИ'!H140))=0),DAY('Реестр СИ'!J140),""))</f>
        <v/>
      </c>
      <c r="J140" s="28">
        <f>IF(OR('Реестр СИ'!J140="",'Реестр СИ'!G140="Выведено из эксплуатации"),"",IF(AND(((Год*12+5)-(YEAR('Реестр СИ'!J140)*12+MONTH('Реестр СИ'!J140)))&gt;=0,MOD(((Год*12+5)-(YEAR('Реестр СИ'!J140)*12+MONTH('Реестр СИ'!J140))),MAX(1,'Реестр СИ'!H140))=0),DAY('Реестр СИ'!J140),""))</f>
        <v/>
      </c>
      <c r="K140" s="28">
        <f>IF(OR('Реестр СИ'!J140="",'Реестр СИ'!G140="Выведено из эксплуатации"),"",IF(AND(((Год*12+6)-(YEAR('Реестр СИ'!J140)*12+MONTH('Реестр СИ'!J140)))&gt;=0,MOD(((Год*12+6)-(YEAR('Реестр СИ'!J140)*12+MONTH('Реестр СИ'!J140))),MAX(1,'Реестр СИ'!H140))=0),DAY('Реестр СИ'!J140),""))</f>
        <v/>
      </c>
      <c r="L140" s="28">
        <f>IF(OR('Реестр СИ'!J140="",'Реестр СИ'!G140="Выведено из эксплуатации"),"",IF(AND(((Год*12+7)-(YEAR('Реестр СИ'!J140)*12+MONTH('Реестр СИ'!J140)))&gt;=0,MOD(((Год*12+7)-(YEAR('Реестр СИ'!J140)*12+MONTH('Реестр СИ'!J140))),MAX(1,'Реестр СИ'!H140))=0),DAY('Реестр СИ'!J140),""))</f>
        <v/>
      </c>
      <c r="M140" s="28">
        <f>IF(OR('Реестр СИ'!J140="",'Реестр СИ'!G140="Выведено из эксплуатации"),"",IF(AND(((Год*12+8)-(YEAR('Реестр СИ'!J140)*12+MONTH('Реестр СИ'!J140)))&gt;=0,MOD(((Год*12+8)-(YEAR('Реестр СИ'!J140)*12+MONTH('Реестр СИ'!J140))),MAX(1,'Реестр СИ'!H140))=0),DAY('Реестр СИ'!J140),""))</f>
        <v/>
      </c>
      <c r="N140" s="28">
        <f>IF(OR('Реестр СИ'!J140="",'Реестр СИ'!G140="Выведено из эксплуатации"),"",IF(AND(((Год*12+9)-(YEAR('Реестр СИ'!J140)*12+MONTH('Реестр СИ'!J140)))&gt;=0,MOD(((Год*12+9)-(YEAR('Реестр СИ'!J140)*12+MONTH('Реестр СИ'!J140))),MAX(1,'Реестр СИ'!H140))=0),DAY('Реестр СИ'!J140),""))</f>
        <v/>
      </c>
      <c r="O140" s="28">
        <f>IF(OR('Реестр СИ'!J140="",'Реестр СИ'!G140="Выведено из эксплуатации"),"",IF(AND(((Год*12+10)-(YEAR('Реестр СИ'!J140)*12+MONTH('Реестр СИ'!J140)))&gt;=0,MOD(((Год*12+10)-(YEAR('Реестр СИ'!J140)*12+MONTH('Реестр СИ'!J140))),MAX(1,'Реестр СИ'!H140))=0),DAY('Реестр СИ'!J140),""))</f>
        <v/>
      </c>
      <c r="P140" s="28">
        <f>IF(OR('Реестр СИ'!J140="",'Реестр СИ'!G140="Выведено из эксплуатации"),"",IF(AND(((Год*12+11)-(YEAR('Реестр СИ'!J140)*12+MONTH('Реестр СИ'!J140)))&gt;=0,MOD(((Год*12+11)-(YEAR('Реестр СИ'!J140)*12+MONTH('Реестр СИ'!J140))),MAX(1,'Реестр СИ'!H140))=0),DAY('Реестр СИ'!J140),""))</f>
        <v/>
      </c>
      <c r="Q140" s="28">
        <f>IF(OR('Реестр СИ'!J140="",'Реестр СИ'!G140="Выведено из эксплуатации"),"",IF(AND(((Год*12+12)-(YEAR('Реестр СИ'!J140)*12+MONTH('Реестр СИ'!J140)))&gt;=0,MOD(((Год*12+12)-(YEAR('Реестр СИ'!J140)*12+MONTH('Реестр СИ'!J140))),MAX(1,'Реестр СИ'!H140))=0),DAY('Реестр СИ'!J140),""))</f>
        <v/>
      </c>
      <c r="R140" s="29">
        <f>IF('Реестр СИ'!B140="","",COUNT(F140:Q140)*N('Реестр СИ'!N140))</f>
        <v/>
      </c>
    </row>
    <row r="141">
      <c r="A141" s="26">
        <f>IF('Реестр СИ'!B141="","",'Реестр СИ'!A141)</f>
        <v/>
      </c>
      <c r="B141" s="27">
        <f>IF('Реестр СИ'!B141="","",'Реестр СИ'!B141)</f>
        <v/>
      </c>
      <c r="C141" s="26">
        <f>IF('Реестр СИ'!B141="","",'Реестр СИ'!C141)</f>
        <v/>
      </c>
      <c r="D141" s="26">
        <f>IF('Реестр СИ'!B141="","",'Реестр СИ'!E141)</f>
        <v/>
      </c>
      <c r="E141" s="26">
        <f>IF('Реестр СИ'!B141="","",'Реестр СИ'!H141)</f>
        <v/>
      </c>
      <c r="F141" s="28">
        <f>IF(OR('Реестр СИ'!J141="",'Реестр СИ'!G141="Выведено из эксплуатации"),"",IF(AND(((Год*12+1)-(YEAR('Реестр СИ'!J141)*12+MONTH('Реестр СИ'!J141)))&gt;=0,MOD(((Год*12+1)-(YEAR('Реестр СИ'!J141)*12+MONTH('Реестр СИ'!J141))),MAX(1,'Реестр СИ'!H141))=0),DAY('Реестр СИ'!J141),""))</f>
        <v/>
      </c>
      <c r="G141" s="28">
        <f>IF(OR('Реестр СИ'!J141="",'Реестр СИ'!G141="Выведено из эксплуатации"),"",IF(AND(((Год*12+2)-(YEAR('Реестр СИ'!J141)*12+MONTH('Реестр СИ'!J141)))&gt;=0,MOD(((Год*12+2)-(YEAR('Реестр СИ'!J141)*12+MONTH('Реестр СИ'!J141))),MAX(1,'Реестр СИ'!H141))=0),DAY('Реестр СИ'!J141),""))</f>
        <v/>
      </c>
      <c r="H141" s="28">
        <f>IF(OR('Реестр СИ'!J141="",'Реестр СИ'!G141="Выведено из эксплуатации"),"",IF(AND(((Год*12+3)-(YEAR('Реестр СИ'!J141)*12+MONTH('Реестр СИ'!J141)))&gt;=0,MOD(((Год*12+3)-(YEAR('Реестр СИ'!J141)*12+MONTH('Реестр СИ'!J141))),MAX(1,'Реестр СИ'!H141))=0),DAY('Реестр СИ'!J141),""))</f>
        <v/>
      </c>
      <c r="I141" s="28">
        <f>IF(OR('Реестр СИ'!J141="",'Реестр СИ'!G141="Выведено из эксплуатации"),"",IF(AND(((Год*12+4)-(YEAR('Реестр СИ'!J141)*12+MONTH('Реестр СИ'!J141)))&gt;=0,MOD(((Год*12+4)-(YEAR('Реестр СИ'!J141)*12+MONTH('Реестр СИ'!J141))),MAX(1,'Реестр СИ'!H141))=0),DAY('Реестр СИ'!J141),""))</f>
        <v/>
      </c>
      <c r="J141" s="28">
        <f>IF(OR('Реестр СИ'!J141="",'Реестр СИ'!G141="Выведено из эксплуатации"),"",IF(AND(((Год*12+5)-(YEAR('Реестр СИ'!J141)*12+MONTH('Реестр СИ'!J141)))&gt;=0,MOD(((Год*12+5)-(YEAR('Реестр СИ'!J141)*12+MONTH('Реестр СИ'!J141))),MAX(1,'Реестр СИ'!H141))=0),DAY('Реестр СИ'!J141),""))</f>
        <v/>
      </c>
      <c r="K141" s="28">
        <f>IF(OR('Реестр СИ'!J141="",'Реестр СИ'!G141="Выведено из эксплуатации"),"",IF(AND(((Год*12+6)-(YEAR('Реестр СИ'!J141)*12+MONTH('Реестр СИ'!J141)))&gt;=0,MOD(((Год*12+6)-(YEAR('Реестр СИ'!J141)*12+MONTH('Реестр СИ'!J141))),MAX(1,'Реестр СИ'!H141))=0),DAY('Реестр СИ'!J141),""))</f>
        <v/>
      </c>
      <c r="L141" s="28">
        <f>IF(OR('Реестр СИ'!J141="",'Реестр СИ'!G141="Выведено из эксплуатации"),"",IF(AND(((Год*12+7)-(YEAR('Реестр СИ'!J141)*12+MONTH('Реестр СИ'!J141)))&gt;=0,MOD(((Год*12+7)-(YEAR('Реестр СИ'!J141)*12+MONTH('Реестр СИ'!J141))),MAX(1,'Реестр СИ'!H141))=0),DAY('Реестр СИ'!J141),""))</f>
        <v/>
      </c>
      <c r="M141" s="28">
        <f>IF(OR('Реестр СИ'!J141="",'Реестр СИ'!G141="Выведено из эксплуатации"),"",IF(AND(((Год*12+8)-(YEAR('Реестр СИ'!J141)*12+MONTH('Реестр СИ'!J141)))&gt;=0,MOD(((Год*12+8)-(YEAR('Реестр СИ'!J141)*12+MONTH('Реестр СИ'!J141))),MAX(1,'Реестр СИ'!H141))=0),DAY('Реестр СИ'!J141),""))</f>
        <v/>
      </c>
      <c r="N141" s="28">
        <f>IF(OR('Реестр СИ'!J141="",'Реестр СИ'!G141="Выведено из эксплуатации"),"",IF(AND(((Год*12+9)-(YEAR('Реестр СИ'!J141)*12+MONTH('Реестр СИ'!J141)))&gt;=0,MOD(((Год*12+9)-(YEAR('Реестр СИ'!J141)*12+MONTH('Реестр СИ'!J141))),MAX(1,'Реестр СИ'!H141))=0),DAY('Реестр СИ'!J141),""))</f>
        <v/>
      </c>
      <c r="O141" s="28">
        <f>IF(OR('Реестр СИ'!J141="",'Реестр СИ'!G141="Выведено из эксплуатации"),"",IF(AND(((Год*12+10)-(YEAR('Реестр СИ'!J141)*12+MONTH('Реестр СИ'!J141)))&gt;=0,MOD(((Год*12+10)-(YEAR('Реестр СИ'!J141)*12+MONTH('Реестр СИ'!J141))),MAX(1,'Реестр СИ'!H141))=0),DAY('Реестр СИ'!J141),""))</f>
        <v/>
      </c>
      <c r="P141" s="28">
        <f>IF(OR('Реестр СИ'!J141="",'Реестр СИ'!G141="Выведено из эксплуатации"),"",IF(AND(((Год*12+11)-(YEAR('Реестр СИ'!J141)*12+MONTH('Реестр СИ'!J141)))&gt;=0,MOD(((Год*12+11)-(YEAR('Реестр СИ'!J141)*12+MONTH('Реестр СИ'!J141))),MAX(1,'Реестр СИ'!H141))=0),DAY('Реестр СИ'!J141),""))</f>
        <v/>
      </c>
      <c r="Q141" s="28">
        <f>IF(OR('Реестр СИ'!J141="",'Реестр СИ'!G141="Выведено из эксплуатации"),"",IF(AND(((Год*12+12)-(YEAR('Реестр СИ'!J141)*12+MONTH('Реестр СИ'!J141)))&gt;=0,MOD(((Год*12+12)-(YEAR('Реестр СИ'!J141)*12+MONTH('Реестр СИ'!J141))),MAX(1,'Реестр СИ'!H141))=0),DAY('Реестр СИ'!J141),""))</f>
        <v/>
      </c>
      <c r="R141" s="29">
        <f>IF('Реестр СИ'!B141="","",COUNT(F141:Q141)*N('Реестр СИ'!N141))</f>
        <v/>
      </c>
    </row>
    <row r="142">
      <c r="A142" s="26">
        <f>IF('Реестр СИ'!B142="","",'Реестр СИ'!A142)</f>
        <v/>
      </c>
      <c r="B142" s="27">
        <f>IF('Реестр СИ'!B142="","",'Реестр СИ'!B142)</f>
        <v/>
      </c>
      <c r="C142" s="26">
        <f>IF('Реестр СИ'!B142="","",'Реестр СИ'!C142)</f>
        <v/>
      </c>
      <c r="D142" s="26">
        <f>IF('Реестр СИ'!B142="","",'Реестр СИ'!E142)</f>
        <v/>
      </c>
      <c r="E142" s="26">
        <f>IF('Реестр СИ'!B142="","",'Реестр СИ'!H142)</f>
        <v/>
      </c>
      <c r="F142" s="28">
        <f>IF(OR('Реестр СИ'!J142="",'Реестр СИ'!G142="Выведено из эксплуатации"),"",IF(AND(((Год*12+1)-(YEAR('Реестр СИ'!J142)*12+MONTH('Реестр СИ'!J142)))&gt;=0,MOD(((Год*12+1)-(YEAR('Реестр СИ'!J142)*12+MONTH('Реестр СИ'!J142))),MAX(1,'Реестр СИ'!H142))=0),DAY('Реестр СИ'!J142),""))</f>
        <v/>
      </c>
      <c r="G142" s="28">
        <f>IF(OR('Реестр СИ'!J142="",'Реестр СИ'!G142="Выведено из эксплуатации"),"",IF(AND(((Год*12+2)-(YEAR('Реестр СИ'!J142)*12+MONTH('Реестр СИ'!J142)))&gt;=0,MOD(((Год*12+2)-(YEAR('Реестр СИ'!J142)*12+MONTH('Реестр СИ'!J142))),MAX(1,'Реестр СИ'!H142))=0),DAY('Реестр СИ'!J142),""))</f>
        <v/>
      </c>
      <c r="H142" s="28">
        <f>IF(OR('Реестр СИ'!J142="",'Реестр СИ'!G142="Выведено из эксплуатации"),"",IF(AND(((Год*12+3)-(YEAR('Реестр СИ'!J142)*12+MONTH('Реестр СИ'!J142)))&gt;=0,MOD(((Год*12+3)-(YEAR('Реестр СИ'!J142)*12+MONTH('Реестр СИ'!J142))),MAX(1,'Реестр СИ'!H142))=0),DAY('Реестр СИ'!J142),""))</f>
        <v/>
      </c>
      <c r="I142" s="28">
        <f>IF(OR('Реестр СИ'!J142="",'Реестр СИ'!G142="Выведено из эксплуатации"),"",IF(AND(((Год*12+4)-(YEAR('Реестр СИ'!J142)*12+MONTH('Реестр СИ'!J142)))&gt;=0,MOD(((Год*12+4)-(YEAR('Реестр СИ'!J142)*12+MONTH('Реестр СИ'!J142))),MAX(1,'Реестр СИ'!H142))=0),DAY('Реестр СИ'!J142),""))</f>
        <v/>
      </c>
      <c r="J142" s="28">
        <f>IF(OR('Реестр СИ'!J142="",'Реестр СИ'!G142="Выведено из эксплуатации"),"",IF(AND(((Год*12+5)-(YEAR('Реестр СИ'!J142)*12+MONTH('Реестр СИ'!J142)))&gt;=0,MOD(((Год*12+5)-(YEAR('Реестр СИ'!J142)*12+MONTH('Реестр СИ'!J142))),MAX(1,'Реестр СИ'!H142))=0),DAY('Реестр СИ'!J142),""))</f>
        <v/>
      </c>
      <c r="K142" s="28">
        <f>IF(OR('Реестр СИ'!J142="",'Реестр СИ'!G142="Выведено из эксплуатации"),"",IF(AND(((Год*12+6)-(YEAR('Реестр СИ'!J142)*12+MONTH('Реестр СИ'!J142)))&gt;=0,MOD(((Год*12+6)-(YEAR('Реестр СИ'!J142)*12+MONTH('Реестр СИ'!J142))),MAX(1,'Реестр СИ'!H142))=0),DAY('Реестр СИ'!J142),""))</f>
        <v/>
      </c>
      <c r="L142" s="28">
        <f>IF(OR('Реестр СИ'!J142="",'Реестр СИ'!G142="Выведено из эксплуатации"),"",IF(AND(((Год*12+7)-(YEAR('Реестр СИ'!J142)*12+MONTH('Реестр СИ'!J142)))&gt;=0,MOD(((Год*12+7)-(YEAR('Реестр СИ'!J142)*12+MONTH('Реестр СИ'!J142))),MAX(1,'Реестр СИ'!H142))=0),DAY('Реестр СИ'!J142),""))</f>
        <v/>
      </c>
      <c r="M142" s="28">
        <f>IF(OR('Реестр СИ'!J142="",'Реестр СИ'!G142="Выведено из эксплуатации"),"",IF(AND(((Год*12+8)-(YEAR('Реестр СИ'!J142)*12+MONTH('Реестр СИ'!J142)))&gt;=0,MOD(((Год*12+8)-(YEAR('Реестр СИ'!J142)*12+MONTH('Реестр СИ'!J142))),MAX(1,'Реестр СИ'!H142))=0),DAY('Реестр СИ'!J142),""))</f>
        <v/>
      </c>
      <c r="N142" s="28">
        <f>IF(OR('Реестр СИ'!J142="",'Реестр СИ'!G142="Выведено из эксплуатации"),"",IF(AND(((Год*12+9)-(YEAR('Реестр СИ'!J142)*12+MONTH('Реестр СИ'!J142)))&gt;=0,MOD(((Год*12+9)-(YEAR('Реестр СИ'!J142)*12+MONTH('Реестр СИ'!J142))),MAX(1,'Реестр СИ'!H142))=0),DAY('Реестр СИ'!J142),""))</f>
        <v/>
      </c>
      <c r="O142" s="28">
        <f>IF(OR('Реестр СИ'!J142="",'Реестр СИ'!G142="Выведено из эксплуатации"),"",IF(AND(((Год*12+10)-(YEAR('Реестр СИ'!J142)*12+MONTH('Реестр СИ'!J142)))&gt;=0,MOD(((Год*12+10)-(YEAR('Реестр СИ'!J142)*12+MONTH('Реестр СИ'!J142))),MAX(1,'Реестр СИ'!H142))=0),DAY('Реестр СИ'!J142),""))</f>
        <v/>
      </c>
      <c r="P142" s="28">
        <f>IF(OR('Реестр СИ'!J142="",'Реестр СИ'!G142="Выведено из эксплуатации"),"",IF(AND(((Год*12+11)-(YEAR('Реестр СИ'!J142)*12+MONTH('Реестр СИ'!J142)))&gt;=0,MOD(((Год*12+11)-(YEAR('Реестр СИ'!J142)*12+MONTH('Реестр СИ'!J142))),MAX(1,'Реестр СИ'!H142))=0),DAY('Реестр СИ'!J142),""))</f>
        <v/>
      </c>
      <c r="Q142" s="28">
        <f>IF(OR('Реестр СИ'!J142="",'Реестр СИ'!G142="Выведено из эксплуатации"),"",IF(AND(((Год*12+12)-(YEAR('Реестр СИ'!J142)*12+MONTH('Реестр СИ'!J142)))&gt;=0,MOD(((Год*12+12)-(YEAR('Реестр СИ'!J142)*12+MONTH('Реестр СИ'!J142))),MAX(1,'Реестр СИ'!H142))=0),DAY('Реестр СИ'!J142),""))</f>
        <v/>
      </c>
      <c r="R142" s="29">
        <f>IF('Реестр СИ'!B142="","",COUNT(F142:Q142)*N('Реестр СИ'!N142))</f>
        <v/>
      </c>
    </row>
    <row r="143">
      <c r="A143" s="26">
        <f>IF('Реестр СИ'!B143="","",'Реестр СИ'!A143)</f>
        <v/>
      </c>
      <c r="B143" s="27">
        <f>IF('Реестр СИ'!B143="","",'Реестр СИ'!B143)</f>
        <v/>
      </c>
      <c r="C143" s="26">
        <f>IF('Реестр СИ'!B143="","",'Реестр СИ'!C143)</f>
        <v/>
      </c>
      <c r="D143" s="26">
        <f>IF('Реестр СИ'!B143="","",'Реестр СИ'!E143)</f>
        <v/>
      </c>
      <c r="E143" s="26">
        <f>IF('Реестр СИ'!B143="","",'Реестр СИ'!H143)</f>
        <v/>
      </c>
      <c r="F143" s="28">
        <f>IF(OR('Реестр СИ'!J143="",'Реестр СИ'!G143="Выведено из эксплуатации"),"",IF(AND(((Год*12+1)-(YEAR('Реестр СИ'!J143)*12+MONTH('Реестр СИ'!J143)))&gt;=0,MOD(((Год*12+1)-(YEAR('Реестр СИ'!J143)*12+MONTH('Реестр СИ'!J143))),MAX(1,'Реестр СИ'!H143))=0),DAY('Реестр СИ'!J143),""))</f>
        <v/>
      </c>
      <c r="G143" s="28">
        <f>IF(OR('Реестр СИ'!J143="",'Реестр СИ'!G143="Выведено из эксплуатации"),"",IF(AND(((Год*12+2)-(YEAR('Реестр СИ'!J143)*12+MONTH('Реестр СИ'!J143)))&gt;=0,MOD(((Год*12+2)-(YEAR('Реестр СИ'!J143)*12+MONTH('Реестр СИ'!J143))),MAX(1,'Реестр СИ'!H143))=0),DAY('Реестр СИ'!J143),""))</f>
        <v/>
      </c>
      <c r="H143" s="28">
        <f>IF(OR('Реестр СИ'!J143="",'Реестр СИ'!G143="Выведено из эксплуатации"),"",IF(AND(((Год*12+3)-(YEAR('Реестр СИ'!J143)*12+MONTH('Реестр СИ'!J143)))&gt;=0,MOD(((Год*12+3)-(YEAR('Реестр СИ'!J143)*12+MONTH('Реестр СИ'!J143))),MAX(1,'Реестр СИ'!H143))=0),DAY('Реестр СИ'!J143),""))</f>
        <v/>
      </c>
      <c r="I143" s="28">
        <f>IF(OR('Реестр СИ'!J143="",'Реестр СИ'!G143="Выведено из эксплуатации"),"",IF(AND(((Год*12+4)-(YEAR('Реестр СИ'!J143)*12+MONTH('Реестр СИ'!J143)))&gt;=0,MOD(((Год*12+4)-(YEAR('Реестр СИ'!J143)*12+MONTH('Реестр СИ'!J143))),MAX(1,'Реестр СИ'!H143))=0),DAY('Реестр СИ'!J143),""))</f>
        <v/>
      </c>
      <c r="J143" s="28">
        <f>IF(OR('Реестр СИ'!J143="",'Реестр СИ'!G143="Выведено из эксплуатации"),"",IF(AND(((Год*12+5)-(YEAR('Реестр СИ'!J143)*12+MONTH('Реестр СИ'!J143)))&gt;=0,MOD(((Год*12+5)-(YEAR('Реестр СИ'!J143)*12+MONTH('Реестр СИ'!J143))),MAX(1,'Реестр СИ'!H143))=0),DAY('Реестр СИ'!J143),""))</f>
        <v/>
      </c>
      <c r="K143" s="28">
        <f>IF(OR('Реестр СИ'!J143="",'Реестр СИ'!G143="Выведено из эксплуатации"),"",IF(AND(((Год*12+6)-(YEAR('Реестр СИ'!J143)*12+MONTH('Реестр СИ'!J143)))&gt;=0,MOD(((Год*12+6)-(YEAR('Реестр СИ'!J143)*12+MONTH('Реестр СИ'!J143))),MAX(1,'Реестр СИ'!H143))=0),DAY('Реестр СИ'!J143),""))</f>
        <v/>
      </c>
      <c r="L143" s="28">
        <f>IF(OR('Реестр СИ'!J143="",'Реестр СИ'!G143="Выведено из эксплуатации"),"",IF(AND(((Год*12+7)-(YEAR('Реестр СИ'!J143)*12+MONTH('Реестр СИ'!J143)))&gt;=0,MOD(((Год*12+7)-(YEAR('Реестр СИ'!J143)*12+MONTH('Реестр СИ'!J143))),MAX(1,'Реестр СИ'!H143))=0),DAY('Реестр СИ'!J143),""))</f>
        <v/>
      </c>
      <c r="M143" s="28">
        <f>IF(OR('Реестр СИ'!J143="",'Реестр СИ'!G143="Выведено из эксплуатации"),"",IF(AND(((Год*12+8)-(YEAR('Реестр СИ'!J143)*12+MONTH('Реестр СИ'!J143)))&gt;=0,MOD(((Год*12+8)-(YEAR('Реестр СИ'!J143)*12+MONTH('Реестр СИ'!J143))),MAX(1,'Реестр СИ'!H143))=0),DAY('Реестр СИ'!J143),""))</f>
        <v/>
      </c>
      <c r="N143" s="28">
        <f>IF(OR('Реестр СИ'!J143="",'Реестр СИ'!G143="Выведено из эксплуатации"),"",IF(AND(((Год*12+9)-(YEAR('Реестр СИ'!J143)*12+MONTH('Реестр СИ'!J143)))&gt;=0,MOD(((Год*12+9)-(YEAR('Реестр СИ'!J143)*12+MONTH('Реестр СИ'!J143))),MAX(1,'Реестр СИ'!H143))=0),DAY('Реестр СИ'!J143),""))</f>
        <v/>
      </c>
      <c r="O143" s="28">
        <f>IF(OR('Реестр СИ'!J143="",'Реестр СИ'!G143="Выведено из эксплуатации"),"",IF(AND(((Год*12+10)-(YEAR('Реестр СИ'!J143)*12+MONTH('Реестр СИ'!J143)))&gt;=0,MOD(((Год*12+10)-(YEAR('Реестр СИ'!J143)*12+MONTH('Реестр СИ'!J143))),MAX(1,'Реестр СИ'!H143))=0),DAY('Реестр СИ'!J143),""))</f>
        <v/>
      </c>
      <c r="P143" s="28">
        <f>IF(OR('Реестр СИ'!J143="",'Реестр СИ'!G143="Выведено из эксплуатации"),"",IF(AND(((Год*12+11)-(YEAR('Реестр СИ'!J143)*12+MONTH('Реестр СИ'!J143)))&gt;=0,MOD(((Год*12+11)-(YEAR('Реестр СИ'!J143)*12+MONTH('Реестр СИ'!J143))),MAX(1,'Реестр СИ'!H143))=0),DAY('Реестр СИ'!J143),""))</f>
        <v/>
      </c>
      <c r="Q143" s="28">
        <f>IF(OR('Реестр СИ'!J143="",'Реестр СИ'!G143="Выведено из эксплуатации"),"",IF(AND(((Год*12+12)-(YEAR('Реестр СИ'!J143)*12+MONTH('Реестр СИ'!J143)))&gt;=0,MOD(((Год*12+12)-(YEAR('Реестр СИ'!J143)*12+MONTH('Реестр СИ'!J143))),MAX(1,'Реестр СИ'!H143))=0),DAY('Реестр СИ'!J143),""))</f>
        <v/>
      </c>
      <c r="R143" s="29">
        <f>IF('Реестр СИ'!B143="","",COUNT(F143:Q143)*N('Реестр СИ'!N143))</f>
        <v/>
      </c>
    </row>
    <row r="144">
      <c r="A144" s="26">
        <f>IF('Реестр СИ'!B144="","",'Реестр СИ'!A144)</f>
        <v/>
      </c>
      <c r="B144" s="27">
        <f>IF('Реестр СИ'!B144="","",'Реестр СИ'!B144)</f>
        <v/>
      </c>
      <c r="C144" s="26">
        <f>IF('Реестр СИ'!B144="","",'Реестр СИ'!C144)</f>
        <v/>
      </c>
      <c r="D144" s="26">
        <f>IF('Реестр СИ'!B144="","",'Реестр СИ'!E144)</f>
        <v/>
      </c>
      <c r="E144" s="26">
        <f>IF('Реестр СИ'!B144="","",'Реестр СИ'!H144)</f>
        <v/>
      </c>
      <c r="F144" s="28">
        <f>IF(OR('Реестр СИ'!J144="",'Реестр СИ'!G144="Выведено из эксплуатации"),"",IF(AND(((Год*12+1)-(YEAR('Реестр СИ'!J144)*12+MONTH('Реестр СИ'!J144)))&gt;=0,MOD(((Год*12+1)-(YEAR('Реестр СИ'!J144)*12+MONTH('Реестр СИ'!J144))),MAX(1,'Реестр СИ'!H144))=0),DAY('Реестр СИ'!J144),""))</f>
        <v/>
      </c>
      <c r="G144" s="28">
        <f>IF(OR('Реестр СИ'!J144="",'Реестр СИ'!G144="Выведено из эксплуатации"),"",IF(AND(((Год*12+2)-(YEAR('Реестр СИ'!J144)*12+MONTH('Реестр СИ'!J144)))&gt;=0,MOD(((Год*12+2)-(YEAR('Реестр СИ'!J144)*12+MONTH('Реестр СИ'!J144))),MAX(1,'Реестр СИ'!H144))=0),DAY('Реестр СИ'!J144),""))</f>
        <v/>
      </c>
      <c r="H144" s="28">
        <f>IF(OR('Реестр СИ'!J144="",'Реестр СИ'!G144="Выведено из эксплуатации"),"",IF(AND(((Год*12+3)-(YEAR('Реестр СИ'!J144)*12+MONTH('Реестр СИ'!J144)))&gt;=0,MOD(((Год*12+3)-(YEAR('Реестр СИ'!J144)*12+MONTH('Реестр СИ'!J144))),MAX(1,'Реестр СИ'!H144))=0),DAY('Реестр СИ'!J144),""))</f>
        <v/>
      </c>
      <c r="I144" s="28">
        <f>IF(OR('Реестр СИ'!J144="",'Реестр СИ'!G144="Выведено из эксплуатации"),"",IF(AND(((Год*12+4)-(YEAR('Реестр СИ'!J144)*12+MONTH('Реестр СИ'!J144)))&gt;=0,MOD(((Год*12+4)-(YEAR('Реестр СИ'!J144)*12+MONTH('Реестр СИ'!J144))),MAX(1,'Реестр СИ'!H144))=0),DAY('Реестр СИ'!J144),""))</f>
        <v/>
      </c>
      <c r="J144" s="28">
        <f>IF(OR('Реестр СИ'!J144="",'Реестр СИ'!G144="Выведено из эксплуатации"),"",IF(AND(((Год*12+5)-(YEAR('Реестр СИ'!J144)*12+MONTH('Реестр СИ'!J144)))&gt;=0,MOD(((Год*12+5)-(YEAR('Реестр СИ'!J144)*12+MONTH('Реестр СИ'!J144))),MAX(1,'Реестр СИ'!H144))=0),DAY('Реестр СИ'!J144),""))</f>
        <v/>
      </c>
      <c r="K144" s="28">
        <f>IF(OR('Реестр СИ'!J144="",'Реестр СИ'!G144="Выведено из эксплуатации"),"",IF(AND(((Год*12+6)-(YEAR('Реестр СИ'!J144)*12+MONTH('Реестр СИ'!J144)))&gt;=0,MOD(((Год*12+6)-(YEAR('Реестр СИ'!J144)*12+MONTH('Реестр СИ'!J144))),MAX(1,'Реестр СИ'!H144))=0),DAY('Реестр СИ'!J144),""))</f>
        <v/>
      </c>
      <c r="L144" s="28">
        <f>IF(OR('Реестр СИ'!J144="",'Реестр СИ'!G144="Выведено из эксплуатации"),"",IF(AND(((Год*12+7)-(YEAR('Реестр СИ'!J144)*12+MONTH('Реестр СИ'!J144)))&gt;=0,MOD(((Год*12+7)-(YEAR('Реестр СИ'!J144)*12+MONTH('Реестр СИ'!J144))),MAX(1,'Реестр СИ'!H144))=0),DAY('Реестр СИ'!J144),""))</f>
        <v/>
      </c>
      <c r="M144" s="28">
        <f>IF(OR('Реестр СИ'!J144="",'Реестр СИ'!G144="Выведено из эксплуатации"),"",IF(AND(((Год*12+8)-(YEAR('Реестр СИ'!J144)*12+MONTH('Реестр СИ'!J144)))&gt;=0,MOD(((Год*12+8)-(YEAR('Реестр СИ'!J144)*12+MONTH('Реестр СИ'!J144))),MAX(1,'Реестр СИ'!H144))=0),DAY('Реестр СИ'!J144),""))</f>
        <v/>
      </c>
      <c r="N144" s="28">
        <f>IF(OR('Реестр СИ'!J144="",'Реестр СИ'!G144="Выведено из эксплуатации"),"",IF(AND(((Год*12+9)-(YEAR('Реестр СИ'!J144)*12+MONTH('Реестр СИ'!J144)))&gt;=0,MOD(((Год*12+9)-(YEAR('Реестр СИ'!J144)*12+MONTH('Реестр СИ'!J144))),MAX(1,'Реестр СИ'!H144))=0),DAY('Реестр СИ'!J144),""))</f>
        <v/>
      </c>
      <c r="O144" s="28">
        <f>IF(OR('Реестр СИ'!J144="",'Реестр СИ'!G144="Выведено из эксплуатации"),"",IF(AND(((Год*12+10)-(YEAR('Реестр СИ'!J144)*12+MONTH('Реестр СИ'!J144)))&gt;=0,MOD(((Год*12+10)-(YEAR('Реестр СИ'!J144)*12+MONTH('Реестр СИ'!J144))),MAX(1,'Реестр СИ'!H144))=0),DAY('Реестр СИ'!J144),""))</f>
        <v/>
      </c>
      <c r="P144" s="28">
        <f>IF(OR('Реестр СИ'!J144="",'Реестр СИ'!G144="Выведено из эксплуатации"),"",IF(AND(((Год*12+11)-(YEAR('Реестр СИ'!J144)*12+MONTH('Реестр СИ'!J144)))&gt;=0,MOD(((Год*12+11)-(YEAR('Реестр СИ'!J144)*12+MONTH('Реестр СИ'!J144))),MAX(1,'Реестр СИ'!H144))=0),DAY('Реестр СИ'!J144),""))</f>
        <v/>
      </c>
      <c r="Q144" s="28">
        <f>IF(OR('Реестр СИ'!J144="",'Реестр СИ'!G144="Выведено из эксплуатации"),"",IF(AND(((Год*12+12)-(YEAR('Реестр СИ'!J144)*12+MONTH('Реестр СИ'!J144)))&gt;=0,MOD(((Год*12+12)-(YEAR('Реестр СИ'!J144)*12+MONTH('Реестр СИ'!J144))),MAX(1,'Реестр СИ'!H144))=0),DAY('Реестр СИ'!J144),""))</f>
        <v/>
      </c>
      <c r="R144" s="29">
        <f>IF('Реестр СИ'!B144="","",COUNT(F144:Q144)*N('Реестр СИ'!N144))</f>
        <v/>
      </c>
    </row>
    <row r="145">
      <c r="A145" s="26">
        <f>IF('Реестр СИ'!B145="","",'Реестр СИ'!A145)</f>
        <v/>
      </c>
      <c r="B145" s="27">
        <f>IF('Реестр СИ'!B145="","",'Реестр СИ'!B145)</f>
        <v/>
      </c>
      <c r="C145" s="26">
        <f>IF('Реестр СИ'!B145="","",'Реестр СИ'!C145)</f>
        <v/>
      </c>
      <c r="D145" s="26">
        <f>IF('Реестр СИ'!B145="","",'Реестр СИ'!E145)</f>
        <v/>
      </c>
      <c r="E145" s="26">
        <f>IF('Реестр СИ'!B145="","",'Реестр СИ'!H145)</f>
        <v/>
      </c>
      <c r="F145" s="28">
        <f>IF(OR('Реестр СИ'!J145="",'Реестр СИ'!G145="Выведено из эксплуатации"),"",IF(AND(((Год*12+1)-(YEAR('Реестр СИ'!J145)*12+MONTH('Реестр СИ'!J145)))&gt;=0,MOD(((Год*12+1)-(YEAR('Реестр СИ'!J145)*12+MONTH('Реестр СИ'!J145))),MAX(1,'Реестр СИ'!H145))=0),DAY('Реестр СИ'!J145),""))</f>
        <v/>
      </c>
      <c r="G145" s="28">
        <f>IF(OR('Реестр СИ'!J145="",'Реестр СИ'!G145="Выведено из эксплуатации"),"",IF(AND(((Год*12+2)-(YEAR('Реестр СИ'!J145)*12+MONTH('Реестр СИ'!J145)))&gt;=0,MOD(((Год*12+2)-(YEAR('Реестр СИ'!J145)*12+MONTH('Реестр СИ'!J145))),MAX(1,'Реестр СИ'!H145))=0),DAY('Реестр СИ'!J145),""))</f>
        <v/>
      </c>
      <c r="H145" s="28">
        <f>IF(OR('Реестр СИ'!J145="",'Реестр СИ'!G145="Выведено из эксплуатации"),"",IF(AND(((Год*12+3)-(YEAR('Реестр СИ'!J145)*12+MONTH('Реестр СИ'!J145)))&gt;=0,MOD(((Год*12+3)-(YEAR('Реестр СИ'!J145)*12+MONTH('Реестр СИ'!J145))),MAX(1,'Реестр СИ'!H145))=0),DAY('Реестр СИ'!J145),""))</f>
        <v/>
      </c>
      <c r="I145" s="28">
        <f>IF(OR('Реестр СИ'!J145="",'Реестр СИ'!G145="Выведено из эксплуатации"),"",IF(AND(((Год*12+4)-(YEAR('Реестр СИ'!J145)*12+MONTH('Реестр СИ'!J145)))&gt;=0,MOD(((Год*12+4)-(YEAR('Реестр СИ'!J145)*12+MONTH('Реестр СИ'!J145))),MAX(1,'Реестр СИ'!H145))=0),DAY('Реестр СИ'!J145),""))</f>
        <v/>
      </c>
      <c r="J145" s="28">
        <f>IF(OR('Реестр СИ'!J145="",'Реестр СИ'!G145="Выведено из эксплуатации"),"",IF(AND(((Год*12+5)-(YEAR('Реестр СИ'!J145)*12+MONTH('Реестр СИ'!J145)))&gt;=0,MOD(((Год*12+5)-(YEAR('Реестр СИ'!J145)*12+MONTH('Реестр СИ'!J145))),MAX(1,'Реестр СИ'!H145))=0),DAY('Реестр СИ'!J145),""))</f>
        <v/>
      </c>
      <c r="K145" s="28">
        <f>IF(OR('Реестр СИ'!J145="",'Реестр СИ'!G145="Выведено из эксплуатации"),"",IF(AND(((Год*12+6)-(YEAR('Реестр СИ'!J145)*12+MONTH('Реестр СИ'!J145)))&gt;=0,MOD(((Год*12+6)-(YEAR('Реестр СИ'!J145)*12+MONTH('Реестр СИ'!J145))),MAX(1,'Реестр СИ'!H145))=0),DAY('Реестр СИ'!J145),""))</f>
        <v/>
      </c>
      <c r="L145" s="28">
        <f>IF(OR('Реестр СИ'!J145="",'Реестр СИ'!G145="Выведено из эксплуатации"),"",IF(AND(((Год*12+7)-(YEAR('Реестр СИ'!J145)*12+MONTH('Реестр СИ'!J145)))&gt;=0,MOD(((Год*12+7)-(YEAR('Реестр СИ'!J145)*12+MONTH('Реестр СИ'!J145))),MAX(1,'Реестр СИ'!H145))=0),DAY('Реестр СИ'!J145),""))</f>
        <v/>
      </c>
      <c r="M145" s="28">
        <f>IF(OR('Реестр СИ'!J145="",'Реестр СИ'!G145="Выведено из эксплуатации"),"",IF(AND(((Год*12+8)-(YEAR('Реестр СИ'!J145)*12+MONTH('Реестр СИ'!J145)))&gt;=0,MOD(((Год*12+8)-(YEAR('Реестр СИ'!J145)*12+MONTH('Реестр СИ'!J145))),MAX(1,'Реестр СИ'!H145))=0),DAY('Реестр СИ'!J145),""))</f>
        <v/>
      </c>
      <c r="N145" s="28">
        <f>IF(OR('Реестр СИ'!J145="",'Реестр СИ'!G145="Выведено из эксплуатации"),"",IF(AND(((Год*12+9)-(YEAR('Реестр СИ'!J145)*12+MONTH('Реестр СИ'!J145)))&gt;=0,MOD(((Год*12+9)-(YEAR('Реестр СИ'!J145)*12+MONTH('Реестр СИ'!J145))),MAX(1,'Реестр СИ'!H145))=0),DAY('Реестр СИ'!J145),""))</f>
        <v/>
      </c>
      <c r="O145" s="28">
        <f>IF(OR('Реестр СИ'!J145="",'Реестр СИ'!G145="Выведено из эксплуатации"),"",IF(AND(((Год*12+10)-(YEAR('Реестр СИ'!J145)*12+MONTH('Реестр СИ'!J145)))&gt;=0,MOD(((Год*12+10)-(YEAR('Реестр СИ'!J145)*12+MONTH('Реестр СИ'!J145))),MAX(1,'Реестр СИ'!H145))=0),DAY('Реестр СИ'!J145),""))</f>
        <v/>
      </c>
      <c r="P145" s="28">
        <f>IF(OR('Реестр СИ'!J145="",'Реестр СИ'!G145="Выведено из эксплуатации"),"",IF(AND(((Год*12+11)-(YEAR('Реестр СИ'!J145)*12+MONTH('Реестр СИ'!J145)))&gt;=0,MOD(((Год*12+11)-(YEAR('Реестр СИ'!J145)*12+MONTH('Реестр СИ'!J145))),MAX(1,'Реестр СИ'!H145))=0),DAY('Реестр СИ'!J145),""))</f>
        <v/>
      </c>
      <c r="Q145" s="28">
        <f>IF(OR('Реестр СИ'!J145="",'Реестр СИ'!G145="Выведено из эксплуатации"),"",IF(AND(((Год*12+12)-(YEAR('Реестр СИ'!J145)*12+MONTH('Реестр СИ'!J145)))&gt;=0,MOD(((Год*12+12)-(YEAR('Реестр СИ'!J145)*12+MONTH('Реестр СИ'!J145))),MAX(1,'Реестр СИ'!H145))=0),DAY('Реестр СИ'!J145),""))</f>
        <v/>
      </c>
      <c r="R145" s="29">
        <f>IF('Реестр СИ'!B145="","",COUNT(F145:Q145)*N('Реестр СИ'!N145))</f>
        <v/>
      </c>
    </row>
    <row r="146">
      <c r="A146" s="26">
        <f>IF('Реестр СИ'!B146="","",'Реестр СИ'!A146)</f>
        <v/>
      </c>
      <c r="B146" s="27">
        <f>IF('Реестр СИ'!B146="","",'Реестр СИ'!B146)</f>
        <v/>
      </c>
      <c r="C146" s="26">
        <f>IF('Реестр СИ'!B146="","",'Реестр СИ'!C146)</f>
        <v/>
      </c>
      <c r="D146" s="26">
        <f>IF('Реестр СИ'!B146="","",'Реестр СИ'!E146)</f>
        <v/>
      </c>
      <c r="E146" s="26">
        <f>IF('Реестр СИ'!B146="","",'Реестр СИ'!H146)</f>
        <v/>
      </c>
      <c r="F146" s="28">
        <f>IF(OR('Реестр СИ'!J146="",'Реестр СИ'!G146="Выведено из эксплуатации"),"",IF(AND(((Год*12+1)-(YEAR('Реестр СИ'!J146)*12+MONTH('Реестр СИ'!J146)))&gt;=0,MOD(((Год*12+1)-(YEAR('Реестр СИ'!J146)*12+MONTH('Реестр СИ'!J146))),MAX(1,'Реестр СИ'!H146))=0),DAY('Реестр СИ'!J146),""))</f>
        <v/>
      </c>
      <c r="G146" s="28">
        <f>IF(OR('Реестр СИ'!J146="",'Реестр СИ'!G146="Выведено из эксплуатации"),"",IF(AND(((Год*12+2)-(YEAR('Реестр СИ'!J146)*12+MONTH('Реестр СИ'!J146)))&gt;=0,MOD(((Год*12+2)-(YEAR('Реестр СИ'!J146)*12+MONTH('Реестр СИ'!J146))),MAX(1,'Реестр СИ'!H146))=0),DAY('Реестр СИ'!J146),""))</f>
        <v/>
      </c>
      <c r="H146" s="28">
        <f>IF(OR('Реестр СИ'!J146="",'Реестр СИ'!G146="Выведено из эксплуатации"),"",IF(AND(((Год*12+3)-(YEAR('Реестр СИ'!J146)*12+MONTH('Реестр СИ'!J146)))&gt;=0,MOD(((Год*12+3)-(YEAR('Реестр СИ'!J146)*12+MONTH('Реестр СИ'!J146))),MAX(1,'Реестр СИ'!H146))=0),DAY('Реестр СИ'!J146),""))</f>
        <v/>
      </c>
      <c r="I146" s="28">
        <f>IF(OR('Реестр СИ'!J146="",'Реестр СИ'!G146="Выведено из эксплуатации"),"",IF(AND(((Год*12+4)-(YEAR('Реестр СИ'!J146)*12+MONTH('Реестр СИ'!J146)))&gt;=0,MOD(((Год*12+4)-(YEAR('Реестр СИ'!J146)*12+MONTH('Реестр СИ'!J146))),MAX(1,'Реестр СИ'!H146))=0),DAY('Реестр СИ'!J146),""))</f>
        <v/>
      </c>
      <c r="J146" s="28">
        <f>IF(OR('Реестр СИ'!J146="",'Реестр СИ'!G146="Выведено из эксплуатации"),"",IF(AND(((Год*12+5)-(YEAR('Реестр СИ'!J146)*12+MONTH('Реестр СИ'!J146)))&gt;=0,MOD(((Год*12+5)-(YEAR('Реестр СИ'!J146)*12+MONTH('Реестр СИ'!J146))),MAX(1,'Реестр СИ'!H146))=0),DAY('Реестр СИ'!J146),""))</f>
        <v/>
      </c>
      <c r="K146" s="28">
        <f>IF(OR('Реестр СИ'!J146="",'Реестр СИ'!G146="Выведено из эксплуатации"),"",IF(AND(((Год*12+6)-(YEAR('Реестр СИ'!J146)*12+MONTH('Реестр СИ'!J146)))&gt;=0,MOD(((Год*12+6)-(YEAR('Реестр СИ'!J146)*12+MONTH('Реестр СИ'!J146))),MAX(1,'Реестр СИ'!H146))=0),DAY('Реестр СИ'!J146),""))</f>
        <v/>
      </c>
      <c r="L146" s="28">
        <f>IF(OR('Реестр СИ'!J146="",'Реестр СИ'!G146="Выведено из эксплуатации"),"",IF(AND(((Год*12+7)-(YEAR('Реестр СИ'!J146)*12+MONTH('Реестр СИ'!J146)))&gt;=0,MOD(((Год*12+7)-(YEAR('Реестр СИ'!J146)*12+MONTH('Реестр СИ'!J146))),MAX(1,'Реестр СИ'!H146))=0),DAY('Реестр СИ'!J146),""))</f>
        <v/>
      </c>
      <c r="M146" s="28">
        <f>IF(OR('Реестр СИ'!J146="",'Реестр СИ'!G146="Выведено из эксплуатации"),"",IF(AND(((Год*12+8)-(YEAR('Реестр СИ'!J146)*12+MONTH('Реестр СИ'!J146)))&gt;=0,MOD(((Год*12+8)-(YEAR('Реестр СИ'!J146)*12+MONTH('Реестр СИ'!J146))),MAX(1,'Реестр СИ'!H146))=0),DAY('Реестр СИ'!J146),""))</f>
        <v/>
      </c>
      <c r="N146" s="28">
        <f>IF(OR('Реестр СИ'!J146="",'Реестр СИ'!G146="Выведено из эксплуатации"),"",IF(AND(((Год*12+9)-(YEAR('Реестр СИ'!J146)*12+MONTH('Реестр СИ'!J146)))&gt;=0,MOD(((Год*12+9)-(YEAR('Реестр СИ'!J146)*12+MONTH('Реестр СИ'!J146))),MAX(1,'Реестр СИ'!H146))=0),DAY('Реестр СИ'!J146),""))</f>
        <v/>
      </c>
      <c r="O146" s="28">
        <f>IF(OR('Реестр СИ'!J146="",'Реестр СИ'!G146="Выведено из эксплуатации"),"",IF(AND(((Год*12+10)-(YEAR('Реестр СИ'!J146)*12+MONTH('Реестр СИ'!J146)))&gt;=0,MOD(((Год*12+10)-(YEAR('Реестр СИ'!J146)*12+MONTH('Реестр СИ'!J146))),MAX(1,'Реестр СИ'!H146))=0),DAY('Реестр СИ'!J146),""))</f>
        <v/>
      </c>
      <c r="P146" s="28">
        <f>IF(OR('Реестр СИ'!J146="",'Реестр СИ'!G146="Выведено из эксплуатации"),"",IF(AND(((Год*12+11)-(YEAR('Реестр СИ'!J146)*12+MONTH('Реестр СИ'!J146)))&gt;=0,MOD(((Год*12+11)-(YEAR('Реестр СИ'!J146)*12+MONTH('Реестр СИ'!J146))),MAX(1,'Реестр СИ'!H146))=0),DAY('Реестр СИ'!J146),""))</f>
        <v/>
      </c>
      <c r="Q146" s="28">
        <f>IF(OR('Реестр СИ'!J146="",'Реестр СИ'!G146="Выведено из эксплуатации"),"",IF(AND(((Год*12+12)-(YEAR('Реестр СИ'!J146)*12+MONTH('Реестр СИ'!J146)))&gt;=0,MOD(((Год*12+12)-(YEAR('Реестр СИ'!J146)*12+MONTH('Реестр СИ'!J146))),MAX(1,'Реестр СИ'!H146))=0),DAY('Реестр СИ'!J146),""))</f>
        <v/>
      </c>
      <c r="R146" s="29">
        <f>IF('Реестр СИ'!B146="","",COUNT(F146:Q146)*N('Реестр СИ'!N146))</f>
        <v/>
      </c>
    </row>
    <row r="147">
      <c r="A147" s="26">
        <f>IF('Реестр СИ'!B147="","",'Реестр СИ'!A147)</f>
        <v/>
      </c>
      <c r="B147" s="27">
        <f>IF('Реестр СИ'!B147="","",'Реестр СИ'!B147)</f>
        <v/>
      </c>
      <c r="C147" s="26">
        <f>IF('Реестр СИ'!B147="","",'Реестр СИ'!C147)</f>
        <v/>
      </c>
      <c r="D147" s="26">
        <f>IF('Реестр СИ'!B147="","",'Реестр СИ'!E147)</f>
        <v/>
      </c>
      <c r="E147" s="26">
        <f>IF('Реестр СИ'!B147="","",'Реестр СИ'!H147)</f>
        <v/>
      </c>
      <c r="F147" s="28">
        <f>IF(OR('Реестр СИ'!J147="",'Реестр СИ'!G147="Выведено из эксплуатации"),"",IF(AND(((Год*12+1)-(YEAR('Реестр СИ'!J147)*12+MONTH('Реестр СИ'!J147)))&gt;=0,MOD(((Год*12+1)-(YEAR('Реестр СИ'!J147)*12+MONTH('Реестр СИ'!J147))),MAX(1,'Реестр СИ'!H147))=0),DAY('Реестр СИ'!J147),""))</f>
        <v/>
      </c>
      <c r="G147" s="28">
        <f>IF(OR('Реестр СИ'!J147="",'Реестр СИ'!G147="Выведено из эксплуатации"),"",IF(AND(((Год*12+2)-(YEAR('Реестр СИ'!J147)*12+MONTH('Реестр СИ'!J147)))&gt;=0,MOD(((Год*12+2)-(YEAR('Реестр СИ'!J147)*12+MONTH('Реестр СИ'!J147))),MAX(1,'Реестр СИ'!H147))=0),DAY('Реестр СИ'!J147),""))</f>
        <v/>
      </c>
      <c r="H147" s="28">
        <f>IF(OR('Реестр СИ'!J147="",'Реестр СИ'!G147="Выведено из эксплуатации"),"",IF(AND(((Год*12+3)-(YEAR('Реестр СИ'!J147)*12+MONTH('Реестр СИ'!J147)))&gt;=0,MOD(((Год*12+3)-(YEAR('Реестр СИ'!J147)*12+MONTH('Реестр СИ'!J147))),MAX(1,'Реестр СИ'!H147))=0),DAY('Реестр СИ'!J147),""))</f>
        <v/>
      </c>
      <c r="I147" s="28">
        <f>IF(OR('Реестр СИ'!J147="",'Реестр СИ'!G147="Выведено из эксплуатации"),"",IF(AND(((Год*12+4)-(YEAR('Реестр СИ'!J147)*12+MONTH('Реестр СИ'!J147)))&gt;=0,MOD(((Год*12+4)-(YEAR('Реестр СИ'!J147)*12+MONTH('Реестр СИ'!J147))),MAX(1,'Реестр СИ'!H147))=0),DAY('Реестр СИ'!J147),""))</f>
        <v/>
      </c>
      <c r="J147" s="28">
        <f>IF(OR('Реестр СИ'!J147="",'Реестр СИ'!G147="Выведено из эксплуатации"),"",IF(AND(((Год*12+5)-(YEAR('Реестр СИ'!J147)*12+MONTH('Реестр СИ'!J147)))&gt;=0,MOD(((Год*12+5)-(YEAR('Реестр СИ'!J147)*12+MONTH('Реестр СИ'!J147))),MAX(1,'Реестр СИ'!H147))=0),DAY('Реестр СИ'!J147),""))</f>
        <v/>
      </c>
      <c r="K147" s="28">
        <f>IF(OR('Реестр СИ'!J147="",'Реестр СИ'!G147="Выведено из эксплуатации"),"",IF(AND(((Год*12+6)-(YEAR('Реестр СИ'!J147)*12+MONTH('Реестр СИ'!J147)))&gt;=0,MOD(((Год*12+6)-(YEAR('Реестр СИ'!J147)*12+MONTH('Реестр СИ'!J147))),MAX(1,'Реестр СИ'!H147))=0),DAY('Реестр СИ'!J147),""))</f>
        <v/>
      </c>
      <c r="L147" s="28">
        <f>IF(OR('Реестр СИ'!J147="",'Реестр СИ'!G147="Выведено из эксплуатации"),"",IF(AND(((Год*12+7)-(YEAR('Реестр СИ'!J147)*12+MONTH('Реестр СИ'!J147)))&gt;=0,MOD(((Год*12+7)-(YEAR('Реестр СИ'!J147)*12+MONTH('Реестр СИ'!J147))),MAX(1,'Реестр СИ'!H147))=0),DAY('Реестр СИ'!J147),""))</f>
        <v/>
      </c>
      <c r="M147" s="28">
        <f>IF(OR('Реестр СИ'!J147="",'Реестр СИ'!G147="Выведено из эксплуатации"),"",IF(AND(((Год*12+8)-(YEAR('Реестр СИ'!J147)*12+MONTH('Реестр СИ'!J147)))&gt;=0,MOD(((Год*12+8)-(YEAR('Реестр СИ'!J147)*12+MONTH('Реестр СИ'!J147))),MAX(1,'Реестр СИ'!H147))=0),DAY('Реестр СИ'!J147),""))</f>
        <v/>
      </c>
      <c r="N147" s="28">
        <f>IF(OR('Реестр СИ'!J147="",'Реестр СИ'!G147="Выведено из эксплуатации"),"",IF(AND(((Год*12+9)-(YEAR('Реестр СИ'!J147)*12+MONTH('Реестр СИ'!J147)))&gt;=0,MOD(((Год*12+9)-(YEAR('Реестр СИ'!J147)*12+MONTH('Реестр СИ'!J147))),MAX(1,'Реестр СИ'!H147))=0),DAY('Реестр СИ'!J147),""))</f>
        <v/>
      </c>
      <c r="O147" s="28">
        <f>IF(OR('Реестр СИ'!J147="",'Реестр СИ'!G147="Выведено из эксплуатации"),"",IF(AND(((Год*12+10)-(YEAR('Реестр СИ'!J147)*12+MONTH('Реестр СИ'!J147)))&gt;=0,MOD(((Год*12+10)-(YEAR('Реестр СИ'!J147)*12+MONTH('Реестр СИ'!J147))),MAX(1,'Реестр СИ'!H147))=0),DAY('Реестр СИ'!J147),""))</f>
        <v/>
      </c>
      <c r="P147" s="28">
        <f>IF(OR('Реестр СИ'!J147="",'Реестр СИ'!G147="Выведено из эксплуатации"),"",IF(AND(((Год*12+11)-(YEAR('Реестр СИ'!J147)*12+MONTH('Реестр СИ'!J147)))&gt;=0,MOD(((Год*12+11)-(YEAR('Реестр СИ'!J147)*12+MONTH('Реестр СИ'!J147))),MAX(1,'Реестр СИ'!H147))=0),DAY('Реестр СИ'!J147),""))</f>
        <v/>
      </c>
      <c r="Q147" s="28">
        <f>IF(OR('Реестр СИ'!J147="",'Реестр СИ'!G147="Выведено из эксплуатации"),"",IF(AND(((Год*12+12)-(YEAR('Реестр СИ'!J147)*12+MONTH('Реестр СИ'!J147)))&gt;=0,MOD(((Год*12+12)-(YEAR('Реестр СИ'!J147)*12+MONTH('Реестр СИ'!J147))),MAX(1,'Реестр СИ'!H147))=0),DAY('Реестр СИ'!J147),""))</f>
        <v/>
      </c>
      <c r="R147" s="29">
        <f>IF('Реестр СИ'!B147="","",COUNT(F147:Q147)*N('Реестр СИ'!N147))</f>
        <v/>
      </c>
    </row>
    <row r="148">
      <c r="A148" s="26">
        <f>IF('Реестр СИ'!B148="","",'Реестр СИ'!A148)</f>
        <v/>
      </c>
      <c r="B148" s="27">
        <f>IF('Реестр СИ'!B148="","",'Реестр СИ'!B148)</f>
        <v/>
      </c>
      <c r="C148" s="26">
        <f>IF('Реестр СИ'!B148="","",'Реестр СИ'!C148)</f>
        <v/>
      </c>
      <c r="D148" s="26">
        <f>IF('Реестр СИ'!B148="","",'Реестр СИ'!E148)</f>
        <v/>
      </c>
      <c r="E148" s="26">
        <f>IF('Реестр СИ'!B148="","",'Реестр СИ'!H148)</f>
        <v/>
      </c>
      <c r="F148" s="28">
        <f>IF(OR('Реестр СИ'!J148="",'Реестр СИ'!G148="Выведено из эксплуатации"),"",IF(AND(((Год*12+1)-(YEAR('Реестр СИ'!J148)*12+MONTH('Реестр СИ'!J148)))&gt;=0,MOD(((Год*12+1)-(YEAR('Реестр СИ'!J148)*12+MONTH('Реестр СИ'!J148))),MAX(1,'Реестр СИ'!H148))=0),DAY('Реестр СИ'!J148),""))</f>
        <v/>
      </c>
      <c r="G148" s="28">
        <f>IF(OR('Реестр СИ'!J148="",'Реестр СИ'!G148="Выведено из эксплуатации"),"",IF(AND(((Год*12+2)-(YEAR('Реестр СИ'!J148)*12+MONTH('Реестр СИ'!J148)))&gt;=0,MOD(((Год*12+2)-(YEAR('Реестр СИ'!J148)*12+MONTH('Реестр СИ'!J148))),MAX(1,'Реестр СИ'!H148))=0),DAY('Реестр СИ'!J148),""))</f>
        <v/>
      </c>
      <c r="H148" s="28">
        <f>IF(OR('Реестр СИ'!J148="",'Реестр СИ'!G148="Выведено из эксплуатации"),"",IF(AND(((Год*12+3)-(YEAR('Реестр СИ'!J148)*12+MONTH('Реестр СИ'!J148)))&gt;=0,MOD(((Год*12+3)-(YEAR('Реестр СИ'!J148)*12+MONTH('Реестр СИ'!J148))),MAX(1,'Реестр СИ'!H148))=0),DAY('Реестр СИ'!J148),""))</f>
        <v/>
      </c>
      <c r="I148" s="28">
        <f>IF(OR('Реестр СИ'!J148="",'Реестр СИ'!G148="Выведено из эксплуатации"),"",IF(AND(((Год*12+4)-(YEAR('Реестр СИ'!J148)*12+MONTH('Реестр СИ'!J148)))&gt;=0,MOD(((Год*12+4)-(YEAR('Реестр СИ'!J148)*12+MONTH('Реестр СИ'!J148))),MAX(1,'Реестр СИ'!H148))=0),DAY('Реестр СИ'!J148),""))</f>
        <v/>
      </c>
      <c r="J148" s="28">
        <f>IF(OR('Реестр СИ'!J148="",'Реестр СИ'!G148="Выведено из эксплуатации"),"",IF(AND(((Год*12+5)-(YEAR('Реестр СИ'!J148)*12+MONTH('Реестр СИ'!J148)))&gt;=0,MOD(((Год*12+5)-(YEAR('Реестр СИ'!J148)*12+MONTH('Реестр СИ'!J148))),MAX(1,'Реестр СИ'!H148))=0),DAY('Реестр СИ'!J148),""))</f>
        <v/>
      </c>
      <c r="K148" s="28">
        <f>IF(OR('Реестр СИ'!J148="",'Реестр СИ'!G148="Выведено из эксплуатации"),"",IF(AND(((Год*12+6)-(YEAR('Реестр СИ'!J148)*12+MONTH('Реестр СИ'!J148)))&gt;=0,MOD(((Год*12+6)-(YEAR('Реестр СИ'!J148)*12+MONTH('Реестр СИ'!J148))),MAX(1,'Реестр СИ'!H148))=0),DAY('Реестр СИ'!J148),""))</f>
        <v/>
      </c>
      <c r="L148" s="28">
        <f>IF(OR('Реестр СИ'!J148="",'Реестр СИ'!G148="Выведено из эксплуатации"),"",IF(AND(((Год*12+7)-(YEAR('Реестр СИ'!J148)*12+MONTH('Реестр СИ'!J148)))&gt;=0,MOD(((Год*12+7)-(YEAR('Реестр СИ'!J148)*12+MONTH('Реестр СИ'!J148))),MAX(1,'Реестр СИ'!H148))=0),DAY('Реестр СИ'!J148),""))</f>
        <v/>
      </c>
      <c r="M148" s="28">
        <f>IF(OR('Реестр СИ'!J148="",'Реестр СИ'!G148="Выведено из эксплуатации"),"",IF(AND(((Год*12+8)-(YEAR('Реестр СИ'!J148)*12+MONTH('Реестр СИ'!J148)))&gt;=0,MOD(((Год*12+8)-(YEAR('Реестр СИ'!J148)*12+MONTH('Реестр СИ'!J148))),MAX(1,'Реестр СИ'!H148))=0),DAY('Реестр СИ'!J148),""))</f>
        <v/>
      </c>
      <c r="N148" s="28">
        <f>IF(OR('Реестр СИ'!J148="",'Реестр СИ'!G148="Выведено из эксплуатации"),"",IF(AND(((Год*12+9)-(YEAR('Реестр СИ'!J148)*12+MONTH('Реестр СИ'!J148)))&gt;=0,MOD(((Год*12+9)-(YEAR('Реестр СИ'!J148)*12+MONTH('Реестр СИ'!J148))),MAX(1,'Реестр СИ'!H148))=0),DAY('Реестр СИ'!J148),""))</f>
        <v/>
      </c>
      <c r="O148" s="28">
        <f>IF(OR('Реестр СИ'!J148="",'Реестр СИ'!G148="Выведено из эксплуатации"),"",IF(AND(((Год*12+10)-(YEAR('Реестр СИ'!J148)*12+MONTH('Реестр СИ'!J148)))&gt;=0,MOD(((Год*12+10)-(YEAR('Реестр СИ'!J148)*12+MONTH('Реестр СИ'!J148))),MAX(1,'Реестр СИ'!H148))=0),DAY('Реестр СИ'!J148),""))</f>
        <v/>
      </c>
      <c r="P148" s="28">
        <f>IF(OR('Реестр СИ'!J148="",'Реестр СИ'!G148="Выведено из эксплуатации"),"",IF(AND(((Год*12+11)-(YEAR('Реестр СИ'!J148)*12+MONTH('Реестр СИ'!J148)))&gt;=0,MOD(((Год*12+11)-(YEAR('Реестр СИ'!J148)*12+MONTH('Реестр СИ'!J148))),MAX(1,'Реестр СИ'!H148))=0),DAY('Реестр СИ'!J148),""))</f>
        <v/>
      </c>
      <c r="Q148" s="28">
        <f>IF(OR('Реестр СИ'!J148="",'Реестр СИ'!G148="Выведено из эксплуатации"),"",IF(AND(((Год*12+12)-(YEAR('Реестр СИ'!J148)*12+MONTH('Реестр СИ'!J148)))&gt;=0,MOD(((Год*12+12)-(YEAR('Реестр СИ'!J148)*12+MONTH('Реестр СИ'!J148))),MAX(1,'Реестр СИ'!H148))=0),DAY('Реестр СИ'!J148),""))</f>
        <v/>
      </c>
      <c r="R148" s="29">
        <f>IF('Реестр СИ'!B148="","",COUNT(F148:Q148)*N('Реестр СИ'!N148))</f>
        <v/>
      </c>
    </row>
    <row r="149">
      <c r="A149" s="26">
        <f>IF('Реестр СИ'!B149="","",'Реестр СИ'!A149)</f>
        <v/>
      </c>
      <c r="B149" s="27">
        <f>IF('Реестр СИ'!B149="","",'Реестр СИ'!B149)</f>
        <v/>
      </c>
      <c r="C149" s="26">
        <f>IF('Реестр СИ'!B149="","",'Реестр СИ'!C149)</f>
        <v/>
      </c>
      <c r="D149" s="26">
        <f>IF('Реестр СИ'!B149="","",'Реестр СИ'!E149)</f>
        <v/>
      </c>
      <c r="E149" s="26">
        <f>IF('Реестр СИ'!B149="","",'Реестр СИ'!H149)</f>
        <v/>
      </c>
      <c r="F149" s="28">
        <f>IF(OR('Реестр СИ'!J149="",'Реестр СИ'!G149="Выведено из эксплуатации"),"",IF(AND(((Год*12+1)-(YEAR('Реестр СИ'!J149)*12+MONTH('Реестр СИ'!J149)))&gt;=0,MOD(((Год*12+1)-(YEAR('Реестр СИ'!J149)*12+MONTH('Реестр СИ'!J149))),MAX(1,'Реестр СИ'!H149))=0),DAY('Реестр СИ'!J149),""))</f>
        <v/>
      </c>
      <c r="G149" s="28">
        <f>IF(OR('Реестр СИ'!J149="",'Реестр СИ'!G149="Выведено из эксплуатации"),"",IF(AND(((Год*12+2)-(YEAR('Реестр СИ'!J149)*12+MONTH('Реестр СИ'!J149)))&gt;=0,MOD(((Год*12+2)-(YEAR('Реестр СИ'!J149)*12+MONTH('Реестр СИ'!J149))),MAX(1,'Реестр СИ'!H149))=0),DAY('Реестр СИ'!J149),""))</f>
        <v/>
      </c>
      <c r="H149" s="28">
        <f>IF(OR('Реестр СИ'!J149="",'Реестр СИ'!G149="Выведено из эксплуатации"),"",IF(AND(((Год*12+3)-(YEAR('Реестр СИ'!J149)*12+MONTH('Реестр СИ'!J149)))&gt;=0,MOD(((Год*12+3)-(YEAR('Реестр СИ'!J149)*12+MONTH('Реестр СИ'!J149))),MAX(1,'Реестр СИ'!H149))=0),DAY('Реестр СИ'!J149),""))</f>
        <v/>
      </c>
      <c r="I149" s="28">
        <f>IF(OR('Реестр СИ'!J149="",'Реестр СИ'!G149="Выведено из эксплуатации"),"",IF(AND(((Год*12+4)-(YEAR('Реестр СИ'!J149)*12+MONTH('Реестр СИ'!J149)))&gt;=0,MOD(((Год*12+4)-(YEAR('Реестр СИ'!J149)*12+MONTH('Реестр СИ'!J149))),MAX(1,'Реестр СИ'!H149))=0),DAY('Реестр СИ'!J149),""))</f>
        <v/>
      </c>
      <c r="J149" s="28">
        <f>IF(OR('Реестр СИ'!J149="",'Реестр СИ'!G149="Выведено из эксплуатации"),"",IF(AND(((Год*12+5)-(YEAR('Реестр СИ'!J149)*12+MONTH('Реестр СИ'!J149)))&gt;=0,MOD(((Год*12+5)-(YEAR('Реестр СИ'!J149)*12+MONTH('Реестр СИ'!J149))),MAX(1,'Реестр СИ'!H149))=0),DAY('Реестр СИ'!J149),""))</f>
        <v/>
      </c>
      <c r="K149" s="28">
        <f>IF(OR('Реестр СИ'!J149="",'Реестр СИ'!G149="Выведено из эксплуатации"),"",IF(AND(((Год*12+6)-(YEAR('Реестр СИ'!J149)*12+MONTH('Реестр СИ'!J149)))&gt;=0,MOD(((Год*12+6)-(YEAR('Реестр СИ'!J149)*12+MONTH('Реестр СИ'!J149))),MAX(1,'Реестр СИ'!H149))=0),DAY('Реестр СИ'!J149),""))</f>
        <v/>
      </c>
      <c r="L149" s="28">
        <f>IF(OR('Реестр СИ'!J149="",'Реестр СИ'!G149="Выведено из эксплуатации"),"",IF(AND(((Год*12+7)-(YEAR('Реестр СИ'!J149)*12+MONTH('Реестр СИ'!J149)))&gt;=0,MOD(((Год*12+7)-(YEAR('Реестр СИ'!J149)*12+MONTH('Реестр СИ'!J149))),MAX(1,'Реестр СИ'!H149))=0),DAY('Реестр СИ'!J149),""))</f>
        <v/>
      </c>
      <c r="M149" s="28">
        <f>IF(OR('Реестр СИ'!J149="",'Реестр СИ'!G149="Выведено из эксплуатации"),"",IF(AND(((Год*12+8)-(YEAR('Реестр СИ'!J149)*12+MONTH('Реестр СИ'!J149)))&gt;=0,MOD(((Год*12+8)-(YEAR('Реестр СИ'!J149)*12+MONTH('Реестр СИ'!J149))),MAX(1,'Реестр СИ'!H149))=0),DAY('Реестр СИ'!J149),""))</f>
        <v/>
      </c>
      <c r="N149" s="28">
        <f>IF(OR('Реестр СИ'!J149="",'Реестр СИ'!G149="Выведено из эксплуатации"),"",IF(AND(((Год*12+9)-(YEAR('Реестр СИ'!J149)*12+MONTH('Реестр СИ'!J149)))&gt;=0,MOD(((Год*12+9)-(YEAR('Реестр СИ'!J149)*12+MONTH('Реестр СИ'!J149))),MAX(1,'Реестр СИ'!H149))=0),DAY('Реестр СИ'!J149),""))</f>
        <v/>
      </c>
      <c r="O149" s="28">
        <f>IF(OR('Реестр СИ'!J149="",'Реестр СИ'!G149="Выведено из эксплуатации"),"",IF(AND(((Год*12+10)-(YEAR('Реестр СИ'!J149)*12+MONTH('Реестр СИ'!J149)))&gt;=0,MOD(((Год*12+10)-(YEAR('Реестр СИ'!J149)*12+MONTH('Реестр СИ'!J149))),MAX(1,'Реестр СИ'!H149))=0),DAY('Реестр СИ'!J149),""))</f>
        <v/>
      </c>
      <c r="P149" s="28">
        <f>IF(OR('Реестр СИ'!J149="",'Реестр СИ'!G149="Выведено из эксплуатации"),"",IF(AND(((Год*12+11)-(YEAR('Реестр СИ'!J149)*12+MONTH('Реестр СИ'!J149)))&gt;=0,MOD(((Год*12+11)-(YEAR('Реестр СИ'!J149)*12+MONTH('Реестр СИ'!J149))),MAX(1,'Реестр СИ'!H149))=0),DAY('Реестр СИ'!J149),""))</f>
        <v/>
      </c>
      <c r="Q149" s="28">
        <f>IF(OR('Реестр СИ'!J149="",'Реестр СИ'!G149="Выведено из эксплуатации"),"",IF(AND(((Год*12+12)-(YEAR('Реестр СИ'!J149)*12+MONTH('Реестр СИ'!J149)))&gt;=0,MOD(((Год*12+12)-(YEAR('Реестр СИ'!J149)*12+MONTH('Реестр СИ'!J149))),MAX(1,'Реестр СИ'!H149))=0),DAY('Реестр СИ'!J149),""))</f>
        <v/>
      </c>
      <c r="R149" s="29">
        <f>IF('Реестр СИ'!B149="","",COUNT(F149:Q149)*N('Реестр СИ'!N149))</f>
        <v/>
      </c>
    </row>
    <row r="150">
      <c r="A150" s="26">
        <f>IF('Реестр СИ'!B150="","",'Реестр СИ'!A150)</f>
        <v/>
      </c>
      <c r="B150" s="27">
        <f>IF('Реестр СИ'!B150="","",'Реестр СИ'!B150)</f>
        <v/>
      </c>
      <c r="C150" s="26">
        <f>IF('Реестр СИ'!B150="","",'Реестр СИ'!C150)</f>
        <v/>
      </c>
      <c r="D150" s="26">
        <f>IF('Реестр СИ'!B150="","",'Реестр СИ'!E150)</f>
        <v/>
      </c>
      <c r="E150" s="26">
        <f>IF('Реестр СИ'!B150="","",'Реестр СИ'!H150)</f>
        <v/>
      </c>
      <c r="F150" s="28">
        <f>IF(OR('Реестр СИ'!J150="",'Реестр СИ'!G150="Выведено из эксплуатации"),"",IF(AND(((Год*12+1)-(YEAR('Реестр СИ'!J150)*12+MONTH('Реестр СИ'!J150)))&gt;=0,MOD(((Год*12+1)-(YEAR('Реестр СИ'!J150)*12+MONTH('Реестр СИ'!J150))),MAX(1,'Реестр СИ'!H150))=0),DAY('Реестр СИ'!J150),""))</f>
        <v/>
      </c>
      <c r="G150" s="28">
        <f>IF(OR('Реестр СИ'!J150="",'Реестр СИ'!G150="Выведено из эксплуатации"),"",IF(AND(((Год*12+2)-(YEAR('Реестр СИ'!J150)*12+MONTH('Реестр СИ'!J150)))&gt;=0,MOD(((Год*12+2)-(YEAR('Реестр СИ'!J150)*12+MONTH('Реестр СИ'!J150))),MAX(1,'Реестр СИ'!H150))=0),DAY('Реестр СИ'!J150),""))</f>
        <v/>
      </c>
      <c r="H150" s="28">
        <f>IF(OR('Реестр СИ'!J150="",'Реестр СИ'!G150="Выведено из эксплуатации"),"",IF(AND(((Год*12+3)-(YEAR('Реестр СИ'!J150)*12+MONTH('Реестр СИ'!J150)))&gt;=0,MOD(((Год*12+3)-(YEAR('Реестр СИ'!J150)*12+MONTH('Реестр СИ'!J150))),MAX(1,'Реестр СИ'!H150))=0),DAY('Реестр СИ'!J150),""))</f>
        <v/>
      </c>
      <c r="I150" s="28">
        <f>IF(OR('Реестр СИ'!J150="",'Реестр СИ'!G150="Выведено из эксплуатации"),"",IF(AND(((Год*12+4)-(YEAR('Реестр СИ'!J150)*12+MONTH('Реестр СИ'!J150)))&gt;=0,MOD(((Год*12+4)-(YEAR('Реестр СИ'!J150)*12+MONTH('Реестр СИ'!J150))),MAX(1,'Реестр СИ'!H150))=0),DAY('Реестр СИ'!J150),""))</f>
        <v/>
      </c>
      <c r="J150" s="28">
        <f>IF(OR('Реестр СИ'!J150="",'Реестр СИ'!G150="Выведено из эксплуатации"),"",IF(AND(((Год*12+5)-(YEAR('Реестр СИ'!J150)*12+MONTH('Реестр СИ'!J150)))&gt;=0,MOD(((Год*12+5)-(YEAR('Реестр СИ'!J150)*12+MONTH('Реестр СИ'!J150))),MAX(1,'Реестр СИ'!H150))=0),DAY('Реестр СИ'!J150),""))</f>
        <v/>
      </c>
      <c r="K150" s="28">
        <f>IF(OR('Реестр СИ'!J150="",'Реестр СИ'!G150="Выведено из эксплуатации"),"",IF(AND(((Год*12+6)-(YEAR('Реестр СИ'!J150)*12+MONTH('Реестр СИ'!J150)))&gt;=0,MOD(((Год*12+6)-(YEAR('Реестр СИ'!J150)*12+MONTH('Реестр СИ'!J150))),MAX(1,'Реестр СИ'!H150))=0),DAY('Реестр СИ'!J150),""))</f>
        <v/>
      </c>
      <c r="L150" s="28">
        <f>IF(OR('Реестр СИ'!J150="",'Реестр СИ'!G150="Выведено из эксплуатации"),"",IF(AND(((Год*12+7)-(YEAR('Реестр СИ'!J150)*12+MONTH('Реестр СИ'!J150)))&gt;=0,MOD(((Год*12+7)-(YEAR('Реестр СИ'!J150)*12+MONTH('Реестр СИ'!J150))),MAX(1,'Реестр СИ'!H150))=0),DAY('Реестр СИ'!J150),""))</f>
        <v/>
      </c>
      <c r="M150" s="28">
        <f>IF(OR('Реестр СИ'!J150="",'Реестр СИ'!G150="Выведено из эксплуатации"),"",IF(AND(((Год*12+8)-(YEAR('Реестр СИ'!J150)*12+MONTH('Реестр СИ'!J150)))&gt;=0,MOD(((Год*12+8)-(YEAR('Реестр СИ'!J150)*12+MONTH('Реестр СИ'!J150))),MAX(1,'Реестр СИ'!H150))=0),DAY('Реестр СИ'!J150),""))</f>
        <v/>
      </c>
      <c r="N150" s="28">
        <f>IF(OR('Реестр СИ'!J150="",'Реестр СИ'!G150="Выведено из эксплуатации"),"",IF(AND(((Год*12+9)-(YEAR('Реестр СИ'!J150)*12+MONTH('Реестр СИ'!J150)))&gt;=0,MOD(((Год*12+9)-(YEAR('Реестр СИ'!J150)*12+MONTH('Реестр СИ'!J150))),MAX(1,'Реестр СИ'!H150))=0),DAY('Реестр СИ'!J150),""))</f>
        <v/>
      </c>
      <c r="O150" s="28">
        <f>IF(OR('Реестр СИ'!J150="",'Реестр СИ'!G150="Выведено из эксплуатации"),"",IF(AND(((Год*12+10)-(YEAR('Реестр СИ'!J150)*12+MONTH('Реестр СИ'!J150)))&gt;=0,MOD(((Год*12+10)-(YEAR('Реестр СИ'!J150)*12+MONTH('Реестр СИ'!J150))),MAX(1,'Реестр СИ'!H150))=0),DAY('Реестр СИ'!J150),""))</f>
        <v/>
      </c>
      <c r="P150" s="28">
        <f>IF(OR('Реестр СИ'!J150="",'Реестр СИ'!G150="Выведено из эксплуатации"),"",IF(AND(((Год*12+11)-(YEAR('Реестр СИ'!J150)*12+MONTH('Реестр СИ'!J150)))&gt;=0,MOD(((Год*12+11)-(YEAR('Реестр СИ'!J150)*12+MONTH('Реестр СИ'!J150))),MAX(1,'Реестр СИ'!H150))=0),DAY('Реестр СИ'!J150),""))</f>
        <v/>
      </c>
      <c r="Q150" s="28">
        <f>IF(OR('Реестр СИ'!J150="",'Реестр СИ'!G150="Выведено из эксплуатации"),"",IF(AND(((Год*12+12)-(YEAR('Реестр СИ'!J150)*12+MONTH('Реестр СИ'!J150)))&gt;=0,MOD(((Год*12+12)-(YEAR('Реестр СИ'!J150)*12+MONTH('Реестр СИ'!J150))),MAX(1,'Реестр СИ'!H150))=0),DAY('Реестр СИ'!J150),""))</f>
        <v/>
      </c>
      <c r="R150" s="29">
        <f>IF('Реестр СИ'!B150="","",COUNT(F150:Q150)*N('Реестр СИ'!N150))</f>
        <v/>
      </c>
    </row>
    <row r="151">
      <c r="A151" s="26">
        <f>IF('Реестр СИ'!B151="","",'Реестр СИ'!A151)</f>
        <v/>
      </c>
      <c r="B151" s="27">
        <f>IF('Реестр СИ'!B151="","",'Реестр СИ'!B151)</f>
        <v/>
      </c>
      <c r="C151" s="26">
        <f>IF('Реестр СИ'!B151="","",'Реестр СИ'!C151)</f>
        <v/>
      </c>
      <c r="D151" s="26">
        <f>IF('Реестр СИ'!B151="","",'Реестр СИ'!E151)</f>
        <v/>
      </c>
      <c r="E151" s="26">
        <f>IF('Реестр СИ'!B151="","",'Реестр СИ'!H151)</f>
        <v/>
      </c>
      <c r="F151" s="28">
        <f>IF(OR('Реестр СИ'!J151="",'Реестр СИ'!G151="Выведено из эксплуатации"),"",IF(AND(((Год*12+1)-(YEAR('Реестр СИ'!J151)*12+MONTH('Реестр СИ'!J151)))&gt;=0,MOD(((Год*12+1)-(YEAR('Реестр СИ'!J151)*12+MONTH('Реестр СИ'!J151))),MAX(1,'Реестр СИ'!H151))=0),DAY('Реестр СИ'!J151),""))</f>
        <v/>
      </c>
      <c r="G151" s="28">
        <f>IF(OR('Реестр СИ'!J151="",'Реестр СИ'!G151="Выведено из эксплуатации"),"",IF(AND(((Год*12+2)-(YEAR('Реестр СИ'!J151)*12+MONTH('Реестр СИ'!J151)))&gt;=0,MOD(((Год*12+2)-(YEAR('Реестр СИ'!J151)*12+MONTH('Реестр СИ'!J151))),MAX(1,'Реестр СИ'!H151))=0),DAY('Реестр СИ'!J151),""))</f>
        <v/>
      </c>
      <c r="H151" s="28">
        <f>IF(OR('Реестр СИ'!J151="",'Реестр СИ'!G151="Выведено из эксплуатации"),"",IF(AND(((Год*12+3)-(YEAR('Реестр СИ'!J151)*12+MONTH('Реестр СИ'!J151)))&gt;=0,MOD(((Год*12+3)-(YEAR('Реестр СИ'!J151)*12+MONTH('Реестр СИ'!J151))),MAX(1,'Реестр СИ'!H151))=0),DAY('Реестр СИ'!J151),""))</f>
        <v/>
      </c>
      <c r="I151" s="28">
        <f>IF(OR('Реестр СИ'!J151="",'Реестр СИ'!G151="Выведено из эксплуатации"),"",IF(AND(((Год*12+4)-(YEAR('Реестр СИ'!J151)*12+MONTH('Реестр СИ'!J151)))&gt;=0,MOD(((Год*12+4)-(YEAR('Реестр СИ'!J151)*12+MONTH('Реестр СИ'!J151))),MAX(1,'Реестр СИ'!H151))=0),DAY('Реестр СИ'!J151),""))</f>
        <v/>
      </c>
      <c r="J151" s="28">
        <f>IF(OR('Реестр СИ'!J151="",'Реестр СИ'!G151="Выведено из эксплуатации"),"",IF(AND(((Год*12+5)-(YEAR('Реестр СИ'!J151)*12+MONTH('Реестр СИ'!J151)))&gt;=0,MOD(((Год*12+5)-(YEAR('Реестр СИ'!J151)*12+MONTH('Реестр СИ'!J151))),MAX(1,'Реестр СИ'!H151))=0),DAY('Реестр СИ'!J151),""))</f>
        <v/>
      </c>
      <c r="K151" s="28">
        <f>IF(OR('Реестр СИ'!J151="",'Реестр СИ'!G151="Выведено из эксплуатации"),"",IF(AND(((Год*12+6)-(YEAR('Реестр СИ'!J151)*12+MONTH('Реестр СИ'!J151)))&gt;=0,MOD(((Год*12+6)-(YEAR('Реестр СИ'!J151)*12+MONTH('Реестр СИ'!J151))),MAX(1,'Реестр СИ'!H151))=0),DAY('Реестр СИ'!J151),""))</f>
        <v/>
      </c>
      <c r="L151" s="28">
        <f>IF(OR('Реестр СИ'!J151="",'Реестр СИ'!G151="Выведено из эксплуатации"),"",IF(AND(((Год*12+7)-(YEAR('Реестр СИ'!J151)*12+MONTH('Реестр СИ'!J151)))&gt;=0,MOD(((Год*12+7)-(YEAR('Реестр СИ'!J151)*12+MONTH('Реестр СИ'!J151))),MAX(1,'Реестр СИ'!H151))=0),DAY('Реестр СИ'!J151),""))</f>
        <v/>
      </c>
      <c r="M151" s="28">
        <f>IF(OR('Реестр СИ'!J151="",'Реестр СИ'!G151="Выведено из эксплуатации"),"",IF(AND(((Год*12+8)-(YEAR('Реестр СИ'!J151)*12+MONTH('Реестр СИ'!J151)))&gt;=0,MOD(((Год*12+8)-(YEAR('Реестр СИ'!J151)*12+MONTH('Реестр СИ'!J151))),MAX(1,'Реестр СИ'!H151))=0),DAY('Реестр СИ'!J151),""))</f>
        <v/>
      </c>
      <c r="N151" s="28">
        <f>IF(OR('Реестр СИ'!J151="",'Реестр СИ'!G151="Выведено из эксплуатации"),"",IF(AND(((Год*12+9)-(YEAR('Реестр СИ'!J151)*12+MONTH('Реестр СИ'!J151)))&gt;=0,MOD(((Год*12+9)-(YEAR('Реестр СИ'!J151)*12+MONTH('Реестр СИ'!J151))),MAX(1,'Реестр СИ'!H151))=0),DAY('Реестр СИ'!J151),""))</f>
        <v/>
      </c>
      <c r="O151" s="28">
        <f>IF(OR('Реестр СИ'!J151="",'Реестр СИ'!G151="Выведено из эксплуатации"),"",IF(AND(((Год*12+10)-(YEAR('Реестр СИ'!J151)*12+MONTH('Реестр СИ'!J151)))&gt;=0,MOD(((Год*12+10)-(YEAR('Реестр СИ'!J151)*12+MONTH('Реестр СИ'!J151))),MAX(1,'Реестр СИ'!H151))=0),DAY('Реестр СИ'!J151),""))</f>
        <v/>
      </c>
      <c r="P151" s="28">
        <f>IF(OR('Реестр СИ'!J151="",'Реестр СИ'!G151="Выведено из эксплуатации"),"",IF(AND(((Год*12+11)-(YEAR('Реестр СИ'!J151)*12+MONTH('Реестр СИ'!J151)))&gt;=0,MOD(((Год*12+11)-(YEAR('Реестр СИ'!J151)*12+MONTH('Реестр СИ'!J151))),MAX(1,'Реестр СИ'!H151))=0),DAY('Реестр СИ'!J151),""))</f>
        <v/>
      </c>
      <c r="Q151" s="28">
        <f>IF(OR('Реестр СИ'!J151="",'Реестр СИ'!G151="Выведено из эксплуатации"),"",IF(AND(((Год*12+12)-(YEAR('Реестр СИ'!J151)*12+MONTH('Реестр СИ'!J151)))&gt;=0,MOD(((Год*12+12)-(YEAR('Реестр СИ'!J151)*12+MONTH('Реестр СИ'!J151))),MAX(1,'Реестр СИ'!H151))=0),DAY('Реестр СИ'!J151),""))</f>
        <v/>
      </c>
      <c r="R151" s="29">
        <f>IF('Реестр СИ'!B151="","",COUNT(F151:Q151)*N('Реестр СИ'!N151))</f>
        <v/>
      </c>
    </row>
    <row r="152">
      <c r="A152" s="26">
        <f>IF('Реестр СИ'!B152="","",'Реестр СИ'!A152)</f>
        <v/>
      </c>
      <c r="B152" s="27">
        <f>IF('Реестр СИ'!B152="","",'Реестр СИ'!B152)</f>
        <v/>
      </c>
      <c r="C152" s="26">
        <f>IF('Реестр СИ'!B152="","",'Реестр СИ'!C152)</f>
        <v/>
      </c>
      <c r="D152" s="26">
        <f>IF('Реестр СИ'!B152="","",'Реестр СИ'!E152)</f>
        <v/>
      </c>
      <c r="E152" s="26">
        <f>IF('Реестр СИ'!B152="","",'Реестр СИ'!H152)</f>
        <v/>
      </c>
      <c r="F152" s="28">
        <f>IF(OR('Реестр СИ'!J152="",'Реестр СИ'!G152="Выведено из эксплуатации"),"",IF(AND(((Год*12+1)-(YEAR('Реестр СИ'!J152)*12+MONTH('Реестр СИ'!J152)))&gt;=0,MOD(((Год*12+1)-(YEAR('Реестр СИ'!J152)*12+MONTH('Реестр СИ'!J152))),MAX(1,'Реестр СИ'!H152))=0),DAY('Реестр СИ'!J152),""))</f>
        <v/>
      </c>
      <c r="G152" s="28">
        <f>IF(OR('Реестр СИ'!J152="",'Реестр СИ'!G152="Выведено из эксплуатации"),"",IF(AND(((Год*12+2)-(YEAR('Реестр СИ'!J152)*12+MONTH('Реестр СИ'!J152)))&gt;=0,MOD(((Год*12+2)-(YEAR('Реестр СИ'!J152)*12+MONTH('Реестр СИ'!J152))),MAX(1,'Реестр СИ'!H152))=0),DAY('Реестр СИ'!J152),""))</f>
        <v/>
      </c>
      <c r="H152" s="28">
        <f>IF(OR('Реестр СИ'!J152="",'Реестр СИ'!G152="Выведено из эксплуатации"),"",IF(AND(((Год*12+3)-(YEAR('Реестр СИ'!J152)*12+MONTH('Реестр СИ'!J152)))&gt;=0,MOD(((Год*12+3)-(YEAR('Реестр СИ'!J152)*12+MONTH('Реестр СИ'!J152))),MAX(1,'Реестр СИ'!H152))=0),DAY('Реестр СИ'!J152),""))</f>
        <v/>
      </c>
      <c r="I152" s="28">
        <f>IF(OR('Реестр СИ'!J152="",'Реестр СИ'!G152="Выведено из эксплуатации"),"",IF(AND(((Год*12+4)-(YEAR('Реестр СИ'!J152)*12+MONTH('Реестр СИ'!J152)))&gt;=0,MOD(((Год*12+4)-(YEAR('Реестр СИ'!J152)*12+MONTH('Реестр СИ'!J152))),MAX(1,'Реестр СИ'!H152))=0),DAY('Реестр СИ'!J152),""))</f>
        <v/>
      </c>
      <c r="J152" s="28">
        <f>IF(OR('Реестр СИ'!J152="",'Реестр СИ'!G152="Выведено из эксплуатации"),"",IF(AND(((Год*12+5)-(YEAR('Реестр СИ'!J152)*12+MONTH('Реестр СИ'!J152)))&gt;=0,MOD(((Год*12+5)-(YEAR('Реестр СИ'!J152)*12+MONTH('Реестр СИ'!J152))),MAX(1,'Реестр СИ'!H152))=0),DAY('Реестр СИ'!J152),""))</f>
        <v/>
      </c>
      <c r="K152" s="28">
        <f>IF(OR('Реестр СИ'!J152="",'Реестр СИ'!G152="Выведено из эксплуатации"),"",IF(AND(((Год*12+6)-(YEAR('Реестр СИ'!J152)*12+MONTH('Реестр СИ'!J152)))&gt;=0,MOD(((Год*12+6)-(YEAR('Реестр СИ'!J152)*12+MONTH('Реестр СИ'!J152))),MAX(1,'Реестр СИ'!H152))=0),DAY('Реестр СИ'!J152),""))</f>
        <v/>
      </c>
      <c r="L152" s="28">
        <f>IF(OR('Реестр СИ'!J152="",'Реестр СИ'!G152="Выведено из эксплуатации"),"",IF(AND(((Год*12+7)-(YEAR('Реестр СИ'!J152)*12+MONTH('Реестр СИ'!J152)))&gt;=0,MOD(((Год*12+7)-(YEAR('Реестр СИ'!J152)*12+MONTH('Реестр СИ'!J152))),MAX(1,'Реестр СИ'!H152))=0),DAY('Реестр СИ'!J152),""))</f>
        <v/>
      </c>
      <c r="M152" s="28">
        <f>IF(OR('Реестр СИ'!J152="",'Реестр СИ'!G152="Выведено из эксплуатации"),"",IF(AND(((Год*12+8)-(YEAR('Реестр СИ'!J152)*12+MONTH('Реестр СИ'!J152)))&gt;=0,MOD(((Год*12+8)-(YEAR('Реестр СИ'!J152)*12+MONTH('Реестр СИ'!J152))),MAX(1,'Реестр СИ'!H152))=0),DAY('Реестр СИ'!J152),""))</f>
        <v/>
      </c>
      <c r="N152" s="28">
        <f>IF(OR('Реестр СИ'!J152="",'Реестр СИ'!G152="Выведено из эксплуатации"),"",IF(AND(((Год*12+9)-(YEAR('Реестр СИ'!J152)*12+MONTH('Реестр СИ'!J152)))&gt;=0,MOD(((Год*12+9)-(YEAR('Реестр СИ'!J152)*12+MONTH('Реестр СИ'!J152))),MAX(1,'Реестр СИ'!H152))=0),DAY('Реестр СИ'!J152),""))</f>
        <v/>
      </c>
      <c r="O152" s="28">
        <f>IF(OR('Реестр СИ'!J152="",'Реестр СИ'!G152="Выведено из эксплуатации"),"",IF(AND(((Год*12+10)-(YEAR('Реестр СИ'!J152)*12+MONTH('Реестр СИ'!J152)))&gt;=0,MOD(((Год*12+10)-(YEAR('Реестр СИ'!J152)*12+MONTH('Реестр СИ'!J152))),MAX(1,'Реестр СИ'!H152))=0),DAY('Реестр СИ'!J152),""))</f>
        <v/>
      </c>
      <c r="P152" s="28">
        <f>IF(OR('Реестр СИ'!J152="",'Реестр СИ'!G152="Выведено из эксплуатации"),"",IF(AND(((Год*12+11)-(YEAR('Реестр СИ'!J152)*12+MONTH('Реестр СИ'!J152)))&gt;=0,MOD(((Год*12+11)-(YEAR('Реестр СИ'!J152)*12+MONTH('Реестр СИ'!J152))),MAX(1,'Реестр СИ'!H152))=0),DAY('Реестр СИ'!J152),""))</f>
        <v/>
      </c>
      <c r="Q152" s="28">
        <f>IF(OR('Реестр СИ'!J152="",'Реестр СИ'!G152="Выведено из эксплуатации"),"",IF(AND(((Год*12+12)-(YEAR('Реестр СИ'!J152)*12+MONTH('Реестр СИ'!J152)))&gt;=0,MOD(((Год*12+12)-(YEAR('Реестр СИ'!J152)*12+MONTH('Реестр СИ'!J152))),MAX(1,'Реестр СИ'!H152))=0),DAY('Реестр СИ'!J152),""))</f>
        <v/>
      </c>
      <c r="R152" s="29">
        <f>IF('Реестр СИ'!B152="","",COUNT(F152:Q152)*N('Реестр СИ'!N152))</f>
        <v/>
      </c>
    </row>
    <row r="153">
      <c r="A153" s="26">
        <f>IF('Реестр СИ'!B153="","",'Реестр СИ'!A153)</f>
        <v/>
      </c>
      <c r="B153" s="27">
        <f>IF('Реестр СИ'!B153="","",'Реестр СИ'!B153)</f>
        <v/>
      </c>
      <c r="C153" s="26">
        <f>IF('Реестр СИ'!B153="","",'Реестр СИ'!C153)</f>
        <v/>
      </c>
      <c r="D153" s="26">
        <f>IF('Реестр СИ'!B153="","",'Реестр СИ'!E153)</f>
        <v/>
      </c>
      <c r="E153" s="26">
        <f>IF('Реестр СИ'!B153="","",'Реестр СИ'!H153)</f>
        <v/>
      </c>
      <c r="F153" s="28">
        <f>IF(OR('Реестр СИ'!J153="",'Реестр СИ'!G153="Выведено из эксплуатации"),"",IF(AND(((Год*12+1)-(YEAR('Реестр СИ'!J153)*12+MONTH('Реестр СИ'!J153)))&gt;=0,MOD(((Год*12+1)-(YEAR('Реестр СИ'!J153)*12+MONTH('Реестр СИ'!J153))),MAX(1,'Реестр СИ'!H153))=0),DAY('Реестр СИ'!J153),""))</f>
        <v/>
      </c>
      <c r="G153" s="28">
        <f>IF(OR('Реестр СИ'!J153="",'Реестр СИ'!G153="Выведено из эксплуатации"),"",IF(AND(((Год*12+2)-(YEAR('Реестр СИ'!J153)*12+MONTH('Реестр СИ'!J153)))&gt;=0,MOD(((Год*12+2)-(YEAR('Реестр СИ'!J153)*12+MONTH('Реестр СИ'!J153))),MAX(1,'Реестр СИ'!H153))=0),DAY('Реестр СИ'!J153),""))</f>
        <v/>
      </c>
      <c r="H153" s="28">
        <f>IF(OR('Реестр СИ'!J153="",'Реестр СИ'!G153="Выведено из эксплуатации"),"",IF(AND(((Год*12+3)-(YEAR('Реестр СИ'!J153)*12+MONTH('Реестр СИ'!J153)))&gt;=0,MOD(((Год*12+3)-(YEAR('Реестр СИ'!J153)*12+MONTH('Реестр СИ'!J153))),MAX(1,'Реестр СИ'!H153))=0),DAY('Реестр СИ'!J153),""))</f>
        <v/>
      </c>
      <c r="I153" s="28">
        <f>IF(OR('Реестр СИ'!J153="",'Реестр СИ'!G153="Выведено из эксплуатации"),"",IF(AND(((Год*12+4)-(YEAR('Реестр СИ'!J153)*12+MONTH('Реестр СИ'!J153)))&gt;=0,MOD(((Год*12+4)-(YEAR('Реестр СИ'!J153)*12+MONTH('Реестр СИ'!J153))),MAX(1,'Реестр СИ'!H153))=0),DAY('Реестр СИ'!J153),""))</f>
        <v/>
      </c>
      <c r="J153" s="28">
        <f>IF(OR('Реестр СИ'!J153="",'Реестр СИ'!G153="Выведено из эксплуатации"),"",IF(AND(((Год*12+5)-(YEAR('Реестр СИ'!J153)*12+MONTH('Реестр СИ'!J153)))&gt;=0,MOD(((Год*12+5)-(YEAR('Реестр СИ'!J153)*12+MONTH('Реестр СИ'!J153))),MAX(1,'Реестр СИ'!H153))=0),DAY('Реестр СИ'!J153),""))</f>
        <v/>
      </c>
      <c r="K153" s="28">
        <f>IF(OR('Реестр СИ'!J153="",'Реестр СИ'!G153="Выведено из эксплуатации"),"",IF(AND(((Год*12+6)-(YEAR('Реестр СИ'!J153)*12+MONTH('Реестр СИ'!J153)))&gt;=0,MOD(((Год*12+6)-(YEAR('Реестр СИ'!J153)*12+MONTH('Реестр СИ'!J153))),MAX(1,'Реестр СИ'!H153))=0),DAY('Реестр СИ'!J153),""))</f>
        <v/>
      </c>
      <c r="L153" s="28">
        <f>IF(OR('Реестр СИ'!J153="",'Реестр СИ'!G153="Выведено из эксплуатации"),"",IF(AND(((Год*12+7)-(YEAR('Реестр СИ'!J153)*12+MONTH('Реестр СИ'!J153)))&gt;=0,MOD(((Год*12+7)-(YEAR('Реестр СИ'!J153)*12+MONTH('Реестр СИ'!J153))),MAX(1,'Реестр СИ'!H153))=0),DAY('Реестр СИ'!J153),""))</f>
        <v/>
      </c>
      <c r="M153" s="28">
        <f>IF(OR('Реестр СИ'!J153="",'Реестр СИ'!G153="Выведено из эксплуатации"),"",IF(AND(((Год*12+8)-(YEAR('Реестр СИ'!J153)*12+MONTH('Реестр СИ'!J153)))&gt;=0,MOD(((Год*12+8)-(YEAR('Реестр СИ'!J153)*12+MONTH('Реестр СИ'!J153))),MAX(1,'Реестр СИ'!H153))=0),DAY('Реестр СИ'!J153),""))</f>
        <v/>
      </c>
      <c r="N153" s="28">
        <f>IF(OR('Реестр СИ'!J153="",'Реестр СИ'!G153="Выведено из эксплуатации"),"",IF(AND(((Год*12+9)-(YEAR('Реестр СИ'!J153)*12+MONTH('Реестр СИ'!J153)))&gt;=0,MOD(((Год*12+9)-(YEAR('Реестр СИ'!J153)*12+MONTH('Реестр СИ'!J153))),MAX(1,'Реестр СИ'!H153))=0),DAY('Реестр СИ'!J153),""))</f>
        <v/>
      </c>
      <c r="O153" s="28">
        <f>IF(OR('Реестр СИ'!J153="",'Реестр СИ'!G153="Выведено из эксплуатации"),"",IF(AND(((Год*12+10)-(YEAR('Реестр СИ'!J153)*12+MONTH('Реестр СИ'!J153)))&gt;=0,MOD(((Год*12+10)-(YEAR('Реестр СИ'!J153)*12+MONTH('Реестр СИ'!J153))),MAX(1,'Реестр СИ'!H153))=0),DAY('Реестр СИ'!J153),""))</f>
        <v/>
      </c>
      <c r="P153" s="28">
        <f>IF(OR('Реестр СИ'!J153="",'Реестр СИ'!G153="Выведено из эксплуатации"),"",IF(AND(((Год*12+11)-(YEAR('Реестр СИ'!J153)*12+MONTH('Реестр СИ'!J153)))&gt;=0,MOD(((Год*12+11)-(YEAR('Реестр СИ'!J153)*12+MONTH('Реестр СИ'!J153))),MAX(1,'Реестр СИ'!H153))=0),DAY('Реестр СИ'!J153),""))</f>
        <v/>
      </c>
      <c r="Q153" s="28">
        <f>IF(OR('Реестр СИ'!J153="",'Реестр СИ'!G153="Выведено из эксплуатации"),"",IF(AND(((Год*12+12)-(YEAR('Реестр СИ'!J153)*12+MONTH('Реестр СИ'!J153)))&gt;=0,MOD(((Год*12+12)-(YEAR('Реестр СИ'!J153)*12+MONTH('Реестр СИ'!J153))),MAX(1,'Реестр СИ'!H153))=0),DAY('Реестр СИ'!J153),""))</f>
        <v/>
      </c>
      <c r="R153" s="29">
        <f>IF('Реестр СИ'!B153="","",COUNT(F153:Q153)*N('Реестр СИ'!N153))</f>
        <v/>
      </c>
    </row>
    <row r="154">
      <c r="A154" s="26">
        <f>IF('Реестр СИ'!B154="","",'Реестр СИ'!A154)</f>
        <v/>
      </c>
      <c r="B154" s="27">
        <f>IF('Реестр СИ'!B154="","",'Реестр СИ'!B154)</f>
        <v/>
      </c>
      <c r="C154" s="26">
        <f>IF('Реестр СИ'!B154="","",'Реестр СИ'!C154)</f>
        <v/>
      </c>
      <c r="D154" s="26">
        <f>IF('Реестр СИ'!B154="","",'Реестр СИ'!E154)</f>
        <v/>
      </c>
      <c r="E154" s="26">
        <f>IF('Реестр СИ'!B154="","",'Реестр СИ'!H154)</f>
        <v/>
      </c>
      <c r="F154" s="28">
        <f>IF(OR('Реестр СИ'!J154="",'Реестр СИ'!G154="Выведено из эксплуатации"),"",IF(AND(((Год*12+1)-(YEAR('Реестр СИ'!J154)*12+MONTH('Реестр СИ'!J154)))&gt;=0,MOD(((Год*12+1)-(YEAR('Реестр СИ'!J154)*12+MONTH('Реестр СИ'!J154))),MAX(1,'Реестр СИ'!H154))=0),DAY('Реестр СИ'!J154),""))</f>
        <v/>
      </c>
      <c r="G154" s="28">
        <f>IF(OR('Реестр СИ'!J154="",'Реестр СИ'!G154="Выведено из эксплуатации"),"",IF(AND(((Год*12+2)-(YEAR('Реестр СИ'!J154)*12+MONTH('Реестр СИ'!J154)))&gt;=0,MOD(((Год*12+2)-(YEAR('Реестр СИ'!J154)*12+MONTH('Реестр СИ'!J154))),MAX(1,'Реестр СИ'!H154))=0),DAY('Реестр СИ'!J154),""))</f>
        <v/>
      </c>
      <c r="H154" s="28">
        <f>IF(OR('Реестр СИ'!J154="",'Реестр СИ'!G154="Выведено из эксплуатации"),"",IF(AND(((Год*12+3)-(YEAR('Реестр СИ'!J154)*12+MONTH('Реестр СИ'!J154)))&gt;=0,MOD(((Год*12+3)-(YEAR('Реестр СИ'!J154)*12+MONTH('Реестр СИ'!J154))),MAX(1,'Реестр СИ'!H154))=0),DAY('Реестр СИ'!J154),""))</f>
        <v/>
      </c>
      <c r="I154" s="28">
        <f>IF(OR('Реестр СИ'!J154="",'Реестр СИ'!G154="Выведено из эксплуатации"),"",IF(AND(((Год*12+4)-(YEAR('Реестр СИ'!J154)*12+MONTH('Реестр СИ'!J154)))&gt;=0,MOD(((Год*12+4)-(YEAR('Реестр СИ'!J154)*12+MONTH('Реестр СИ'!J154))),MAX(1,'Реестр СИ'!H154))=0),DAY('Реестр СИ'!J154),""))</f>
        <v/>
      </c>
      <c r="J154" s="28">
        <f>IF(OR('Реестр СИ'!J154="",'Реестр СИ'!G154="Выведено из эксплуатации"),"",IF(AND(((Год*12+5)-(YEAR('Реестр СИ'!J154)*12+MONTH('Реестр СИ'!J154)))&gt;=0,MOD(((Год*12+5)-(YEAR('Реестр СИ'!J154)*12+MONTH('Реестр СИ'!J154))),MAX(1,'Реестр СИ'!H154))=0),DAY('Реестр СИ'!J154),""))</f>
        <v/>
      </c>
      <c r="K154" s="28">
        <f>IF(OR('Реестр СИ'!J154="",'Реестр СИ'!G154="Выведено из эксплуатации"),"",IF(AND(((Год*12+6)-(YEAR('Реестр СИ'!J154)*12+MONTH('Реестр СИ'!J154)))&gt;=0,MOD(((Год*12+6)-(YEAR('Реестр СИ'!J154)*12+MONTH('Реестр СИ'!J154))),MAX(1,'Реестр СИ'!H154))=0),DAY('Реестр СИ'!J154),""))</f>
        <v/>
      </c>
      <c r="L154" s="28">
        <f>IF(OR('Реестр СИ'!J154="",'Реестр СИ'!G154="Выведено из эксплуатации"),"",IF(AND(((Год*12+7)-(YEAR('Реестр СИ'!J154)*12+MONTH('Реестр СИ'!J154)))&gt;=0,MOD(((Год*12+7)-(YEAR('Реестр СИ'!J154)*12+MONTH('Реестр СИ'!J154))),MAX(1,'Реестр СИ'!H154))=0),DAY('Реестр СИ'!J154),""))</f>
        <v/>
      </c>
      <c r="M154" s="28">
        <f>IF(OR('Реестр СИ'!J154="",'Реестр СИ'!G154="Выведено из эксплуатации"),"",IF(AND(((Год*12+8)-(YEAR('Реестр СИ'!J154)*12+MONTH('Реестр СИ'!J154)))&gt;=0,MOD(((Год*12+8)-(YEAR('Реестр СИ'!J154)*12+MONTH('Реестр СИ'!J154))),MAX(1,'Реестр СИ'!H154))=0),DAY('Реестр СИ'!J154),""))</f>
        <v/>
      </c>
      <c r="N154" s="28">
        <f>IF(OR('Реестр СИ'!J154="",'Реестр СИ'!G154="Выведено из эксплуатации"),"",IF(AND(((Год*12+9)-(YEAR('Реестр СИ'!J154)*12+MONTH('Реестр СИ'!J154)))&gt;=0,MOD(((Год*12+9)-(YEAR('Реестр СИ'!J154)*12+MONTH('Реестр СИ'!J154))),MAX(1,'Реестр СИ'!H154))=0),DAY('Реестр СИ'!J154),""))</f>
        <v/>
      </c>
      <c r="O154" s="28">
        <f>IF(OR('Реестр СИ'!J154="",'Реестр СИ'!G154="Выведено из эксплуатации"),"",IF(AND(((Год*12+10)-(YEAR('Реестр СИ'!J154)*12+MONTH('Реестр СИ'!J154)))&gt;=0,MOD(((Год*12+10)-(YEAR('Реестр СИ'!J154)*12+MONTH('Реестр СИ'!J154))),MAX(1,'Реестр СИ'!H154))=0),DAY('Реестр СИ'!J154),""))</f>
        <v/>
      </c>
      <c r="P154" s="28">
        <f>IF(OR('Реестр СИ'!J154="",'Реестр СИ'!G154="Выведено из эксплуатации"),"",IF(AND(((Год*12+11)-(YEAR('Реестр СИ'!J154)*12+MONTH('Реестр СИ'!J154)))&gt;=0,MOD(((Год*12+11)-(YEAR('Реестр СИ'!J154)*12+MONTH('Реестр СИ'!J154))),MAX(1,'Реестр СИ'!H154))=0),DAY('Реестр СИ'!J154),""))</f>
        <v/>
      </c>
      <c r="Q154" s="28">
        <f>IF(OR('Реестр СИ'!J154="",'Реестр СИ'!G154="Выведено из эксплуатации"),"",IF(AND(((Год*12+12)-(YEAR('Реестр СИ'!J154)*12+MONTH('Реестр СИ'!J154)))&gt;=0,MOD(((Год*12+12)-(YEAR('Реестр СИ'!J154)*12+MONTH('Реестр СИ'!J154))),MAX(1,'Реестр СИ'!H154))=0),DAY('Реестр СИ'!J154),""))</f>
        <v/>
      </c>
      <c r="R154" s="29">
        <f>IF('Реестр СИ'!B154="","",COUNT(F154:Q154)*N('Реестр СИ'!N154))</f>
        <v/>
      </c>
    </row>
    <row r="155">
      <c r="A155" s="26">
        <f>IF('Реестр СИ'!B155="","",'Реестр СИ'!A155)</f>
        <v/>
      </c>
      <c r="B155" s="27">
        <f>IF('Реестр СИ'!B155="","",'Реестр СИ'!B155)</f>
        <v/>
      </c>
      <c r="C155" s="26">
        <f>IF('Реестр СИ'!B155="","",'Реестр СИ'!C155)</f>
        <v/>
      </c>
      <c r="D155" s="26">
        <f>IF('Реестр СИ'!B155="","",'Реестр СИ'!E155)</f>
        <v/>
      </c>
      <c r="E155" s="26">
        <f>IF('Реестр СИ'!B155="","",'Реестр СИ'!H155)</f>
        <v/>
      </c>
      <c r="F155" s="28">
        <f>IF(OR('Реестр СИ'!J155="",'Реестр СИ'!G155="Выведено из эксплуатации"),"",IF(AND(((Год*12+1)-(YEAR('Реестр СИ'!J155)*12+MONTH('Реестр СИ'!J155)))&gt;=0,MOD(((Год*12+1)-(YEAR('Реестр СИ'!J155)*12+MONTH('Реестр СИ'!J155))),MAX(1,'Реестр СИ'!H155))=0),DAY('Реестр СИ'!J155),""))</f>
        <v/>
      </c>
      <c r="G155" s="28">
        <f>IF(OR('Реестр СИ'!J155="",'Реестр СИ'!G155="Выведено из эксплуатации"),"",IF(AND(((Год*12+2)-(YEAR('Реестр СИ'!J155)*12+MONTH('Реестр СИ'!J155)))&gt;=0,MOD(((Год*12+2)-(YEAR('Реестр СИ'!J155)*12+MONTH('Реестр СИ'!J155))),MAX(1,'Реестр СИ'!H155))=0),DAY('Реестр СИ'!J155),""))</f>
        <v/>
      </c>
      <c r="H155" s="28">
        <f>IF(OR('Реестр СИ'!J155="",'Реестр СИ'!G155="Выведено из эксплуатации"),"",IF(AND(((Год*12+3)-(YEAR('Реестр СИ'!J155)*12+MONTH('Реестр СИ'!J155)))&gt;=0,MOD(((Год*12+3)-(YEAR('Реестр СИ'!J155)*12+MONTH('Реестр СИ'!J155))),MAX(1,'Реестр СИ'!H155))=0),DAY('Реестр СИ'!J155),""))</f>
        <v/>
      </c>
      <c r="I155" s="28">
        <f>IF(OR('Реестр СИ'!J155="",'Реестр СИ'!G155="Выведено из эксплуатации"),"",IF(AND(((Год*12+4)-(YEAR('Реестр СИ'!J155)*12+MONTH('Реестр СИ'!J155)))&gt;=0,MOD(((Год*12+4)-(YEAR('Реестр СИ'!J155)*12+MONTH('Реестр СИ'!J155))),MAX(1,'Реестр СИ'!H155))=0),DAY('Реестр СИ'!J155),""))</f>
        <v/>
      </c>
      <c r="J155" s="28">
        <f>IF(OR('Реестр СИ'!J155="",'Реестр СИ'!G155="Выведено из эксплуатации"),"",IF(AND(((Год*12+5)-(YEAR('Реестр СИ'!J155)*12+MONTH('Реестр СИ'!J155)))&gt;=0,MOD(((Год*12+5)-(YEAR('Реестр СИ'!J155)*12+MONTH('Реестр СИ'!J155))),MAX(1,'Реестр СИ'!H155))=0),DAY('Реестр СИ'!J155),""))</f>
        <v/>
      </c>
      <c r="K155" s="28">
        <f>IF(OR('Реестр СИ'!J155="",'Реестр СИ'!G155="Выведено из эксплуатации"),"",IF(AND(((Год*12+6)-(YEAR('Реестр СИ'!J155)*12+MONTH('Реестр СИ'!J155)))&gt;=0,MOD(((Год*12+6)-(YEAR('Реестр СИ'!J155)*12+MONTH('Реестр СИ'!J155))),MAX(1,'Реестр СИ'!H155))=0),DAY('Реестр СИ'!J155),""))</f>
        <v/>
      </c>
      <c r="L155" s="28">
        <f>IF(OR('Реестр СИ'!J155="",'Реестр СИ'!G155="Выведено из эксплуатации"),"",IF(AND(((Год*12+7)-(YEAR('Реестр СИ'!J155)*12+MONTH('Реестр СИ'!J155)))&gt;=0,MOD(((Год*12+7)-(YEAR('Реестр СИ'!J155)*12+MONTH('Реестр СИ'!J155))),MAX(1,'Реестр СИ'!H155))=0),DAY('Реестр СИ'!J155),""))</f>
        <v/>
      </c>
      <c r="M155" s="28">
        <f>IF(OR('Реестр СИ'!J155="",'Реестр СИ'!G155="Выведено из эксплуатации"),"",IF(AND(((Год*12+8)-(YEAR('Реестр СИ'!J155)*12+MONTH('Реестр СИ'!J155)))&gt;=0,MOD(((Год*12+8)-(YEAR('Реестр СИ'!J155)*12+MONTH('Реестр СИ'!J155))),MAX(1,'Реестр СИ'!H155))=0),DAY('Реестр СИ'!J155),""))</f>
        <v/>
      </c>
      <c r="N155" s="28">
        <f>IF(OR('Реестр СИ'!J155="",'Реестр СИ'!G155="Выведено из эксплуатации"),"",IF(AND(((Год*12+9)-(YEAR('Реестр СИ'!J155)*12+MONTH('Реестр СИ'!J155)))&gt;=0,MOD(((Год*12+9)-(YEAR('Реестр СИ'!J155)*12+MONTH('Реестр СИ'!J155))),MAX(1,'Реестр СИ'!H155))=0),DAY('Реестр СИ'!J155),""))</f>
        <v/>
      </c>
      <c r="O155" s="28">
        <f>IF(OR('Реестр СИ'!J155="",'Реестр СИ'!G155="Выведено из эксплуатации"),"",IF(AND(((Год*12+10)-(YEAR('Реестр СИ'!J155)*12+MONTH('Реестр СИ'!J155)))&gt;=0,MOD(((Год*12+10)-(YEAR('Реестр СИ'!J155)*12+MONTH('Реестр СИ'!J155))),MAX(1,'Реестр СИ'!H155))=0),DAY('Реестр СИ'!J155),""))</f>
        <v/>
      </c>
      <c r="P155" s="28">
        <f>IF(OR('Реестр СИ'!J155="",'Реестр СИ'!G155="Выведено из эксплуатации"),"",IF(AND(((Год*12+11)-(YEAR('Реестр СИ'!J155)*12+MONTH('Реестр СИ'!J155)))&gt;=0,MOD(((Год*12+11)-(YEAR('Реестр СИ'!J155)*12+MONTH('Реестр СИ'!J155))),MAX(1,'Реестр СИ'!H155))=0),DAY('Реестр СИ'!J155),""))</f>
        <v/>
      </c>
      <c r="Q155" s="28">
        <f>IF(OR('Реестр СИ'!J155="",'Реестр СИ'!G155="Выведено из эксплуатации"),"",IF(AND(((Год*12+12)-(YEAR('Реестр СИ'!J155)*12+MONTH('Реестр СИ'!J155)))&gt;=0,MOD(((Год*12+12)-(YEAR('Реестр СИ'!J155)*12+MONTH('Реестр СИ'!J155))),MAX(1,'Реестр СИ'!H155))=0),DAY('Реестр СИ'!J155),""))</f>
        <v/>
      </c>
      <c r="R155" s="29">
        <f>IF('Реестр СИ'!B155="","",COUNT(F155:Q155)*N('Реестр СИ'!N155))</f>
        <v/>
      </c>
    </row>
    <row r="156">
      <c r="A156" s="30" t="inlineStr">
        <is>
          <t>Поверок в месяц</t>
        </is>
      </c>
      <c r="F156" s="31">
        <f>COUNT(F6:F155)+COUNTIF(F6:F155,"!")</f>
        <v/>
      </c>
      <c r="G156" s="31">
        <f>COUNT(G6:G155)+COUNTIF(G6:G155,"!")</f>
        <v/>
      </c>
      <c r="H156" s="31">
        <f>COUNT(H6:H155)+COUNTIF(H6:H155,"!")</f>
        <v/>
      </c>
      <c r="I156" s="31">
        <f>COUNT(I6:I155)+COUNTIF(I6:I155,"!")</f>
        <v/>
      </c>
      <c r="J156" s="31">
        <f>COUNT(J6:J155)+COUNTIF(J6:J155,"!")</f>
        <v/>
      </c>
      <c r="K156" s="31">
        <f>COUNT(K6:K155)+COUNTIF(K6:K155,"!")</f>
        <v/>
      </c>
      <c r="L156" s="31">
        <f>COUNT(L6:L155)+COUNTIF(L6:L155,"!")</f>
        <v/>
      </c>
      <c r="M156" s="31">
        <f>COUNT(M6:M155)+COUNTIF(M6:M155,"!")</f>
        <v/>
      </c>
      <c r="N156" s="31">
        <f>COUNT(N6:N155)+COUNTIF(N6:N155,"!")</f>
        <v/>
      </c>
      <c r="O156" s="31">
        <f>COUNT(O6:O155)+COUNTIF(O6:O155,"!")</f>
        <v/>
      </c>
      <c r="P156" s="31">
        <f>COUNT(P6:P155)+COUNTIF(P6:P155,"!")</f>
        <v/>
      </c>
      <c r="Q156" s="31">
        <f>COUNT(Q6:Q155)+COUNTIF(Q6:Q155,"!")</f>
        <v/>
      </c>
    </row>
    <row r="157">
      <c r="A157" s="30" t="inlineStr">
        <is>
          <t>Затраты в месяц, ₽</t>
        </is>
      </c>
      <c r="F157" s="32">
        <f>SUMPRODUCT((ISNUMBER(F6:F155)+(F6:F155="!"))*'Реестр СИ'!N6:N155)</f>
        <v/>
      </c>
      <c r="G157" s="32">
        <f>SUMPRODUCT((ISNUMBER(G6:G155)+(G6:G155="!"))*'Реестр СИ'!N6:N155)</f>
        <v/>
      </c>
      <c r="H157" s="32">
        <f>SUMPRODUCT((ISNUMBER(H6:H155)+(H6:H155="!"))*'Реестр СИ'!N6:N155)</f>
        <v/>
      </c>
      <c r="I157" s="32">
        <f>SUMPRODUCT((ISNUMBER(I6:I155)+(I6:I155="!"))*'Реестр СИ'!N6:N155)</f>
        <v/>
      </c>
      <c r="J157" s="32">
        <f>SUMPRODUCT((ISNUMBER(J6:J155)+(J6:J155="!"))*'Реестр СИ'!N6:N155)</f>
        <v/>
      </c>
      <c r="K157" s="32">
        <f>SUMPRODUCT((ISNUMBER(K6:K155)+(K6:K155="!"))*'Реестр СИ'!N6:N155)</f>
        <v/>
      </c>
      <c r="L157" s="32">
        <f>SUMPRODUCT((ISNUMBER(L6:L155)+(L6:L155="!"))*'Реестр СИ'!N6:N155)</f>
        <v/>
      </c>
      <c r="M157" s="32">
        <f>SUMPRODUCT((ISNUMBER(M6:M155)+(M6:M155="!"))*'Реестр СИ'!N6:N155)</f>
        <v/>
      </c>
      <c r="N157" s="32">
        <f>SUMPRODUCT((ISNUMBER(N6:N155)+(N6:N155="!"))*'Реестр СИ'!N6:N155)</f>
        <v/>
      </c>
      <c r="O157" s="32">
        <f>SUMPRODUCT((ISNUMBER(O6:O155)+(O6:O155="!"))*'Реестр СИ'!N6:N155)</f>
        <v/>
      </c>
      <c r="P157" s="32">
        <f>SUMPRODUCT((ISNUMBER(P6:P155)+(P6:P155="!"))*'Реестр СИ'!N6:N155)</f>
        <v/>
      </c>
      <c r="Q157" s="32">
        <f>SUMPRODUCT((ISNUMBER(Q6:Q155)+(Q6:Q155="!"))*'Реестр СИ'!N6:N155)</f>
        <v/>
      </c>
      <c r="R157" s="33">
        <f>SUM(F157:Q157)</f>
        <v/>
      </c>
    </row>
    <row r="159">
      <c r="A159" s="19" t="inlineStr">
        <is>
          <t>Число в ячейке — день месяца, до которого нужно поверить. Просроченные СИ — на листе «Дашборд».</t>
        </is>
      </c>
    </row>
  </sheetData>
  <mergeCells count="2">
    <mergeCell ref="A156:E156"/>
    <mergeCell ref="A157:E157"/>
  </mergeCells>
  <conditionalFormatting sqref="F6:Q155">
    <cfRule type="cellIs" priority="1" operator="equal" dxfId="4">
      <formula>"!"</formula>
    </cfRule>
    <cfRule type="expression" priority="2" dxfId="5">
      <formula>ISNUMBER(F6)</formula>
    </cfRule>
  </conditionalFormatting>
  <pageMargins left="0.75" right="0.75" top="1" bottom="1" header="0.5" footer="0.5"/>
  <pageSetup orientation="landscape" fitToHeight="0" fitToWidth="1"/>
  <headerFooter>
    <oddHeader>&amp;L&amp;8 &amp;K2E75B6Plant Performance · plantperformance.ru&amp;R&amp;8 &amp;A</oddHeader>
    <oddFooter>&amp;L&amp;8 Источник: Plant Performance — система документов и программ для управления заводом · plantperformance.ru&amp;R&amp;8 Стр. &amp;P из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BF9000"/>
    <outlinePr summaryBelow="1" summaryRight="1"/>
    <pageSetUpPr/>
  </sheetPr>
  <dimension ref="A1:B10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50" customWidth="1" min="2" max="2"/>
  </cols>
  <sheetData>
    <row r="1">
      <c r="A1" s="1" t="inlineStr">
        <is>
          <t>PLANT PERFORMANCE · plantperformance.ru</t>
        </is>
      </c>
    </row>
    <row r="2" ht="28" customHeight="1">
      <c r="A2" s="2" t="inlineStr">
        <is>
          <t>Настройки</t>
        </is>
      </c>
    </row>
    <row r="3">
      <c r="A3" s="3" t="inlineStr">
        <is>
          <t>Жёлтые ячейки — ваши значения</t>
        </is>
      </c>
    </row>
    <row r="5">
      <c r="A5" s="34" t="inlineStr">
        <is>
          <t>Отчётная дата</t>
        </is>
      </c>
      <c r="B5" s="35">
        <f>TODAY()</f>
        <v/>
      </c>
    </row>
    <row r="6">
      <c r="A6" s="34" t="inlineStr">
        <is>
          <t>Год графика</t>
        </is>
      </c>
      <c r="B6" s="36" t="n">
        <v>2027</v>
      </c>
    </row>
    <row r="7">
      <c r="A7" s="34" t="inlineStr">
        <is>
          <t>Предупреждать за, дней (1)</t>
        </is>
      </c>
      <c r="B7" s="36" t="n">
        <v>30</v>
      </c>
    </row>
    <row r="8">
      <c r="A8" s="34" t="inlineStr">
        <is>
          <t>Предупреждать за, дней (2)</t>
        </is>
      </c>
      <c r="B8" s="36" t="n">
        <v>90</v>
      </c>
    </row>
    <row r="9">
      <c r="A9" s="34" t="inlineStr">
        <is>
          <t>Предприятие</t>
        </is>
      </c>
      <c r="B9" s="36" t="inlineStr">
        <is>
          <t>ООО «Ваш завод»</t>
        </is>
      </c>
    </row>
    <row r="10">
      <c r="A10" s="34" t="inlineStr">
        <is>
          <t>Утверждает</t>
        </is>
      </c>
      <c r="B10" s="36" t="inlineStr">
        <is>
          <t>Главный метролог _____________ / И. О. Фамилия /</t>
        </is>
      </c>
    </row>
  </sheetData>
  <pageMargins left="0.75" right="0.75" top="1" bottom="1" header="0.5" footer="0.5"/>
  <headerFooter>
    <oddHeader>&amp;L&amp;8 &amp;K2E75B6Plant Performance · plantperformance.ru&amp;R&amp;8 &amp;A</oddHeader>
    <oddFooter>&amp;L&amp;8 Источник: Plant Performance — система документов и программ для управления заводом · plantperformance.ru&amp;R&amp;8 Стр. &amp;P из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  <Company>Plant Performance · plantperformance.ru</Company>
  <Manager>Plant Performance</Manager>
  <HyperlinkBase>https://plantperformance.ru/</HyperlinkBase>
</Properties>
</file>

<file path=docProps/core.xml><?xml version="1.0" encoding="utf-8"?>
<cp:coreProperties xmlns:cp="http://schemas.openxmlformats.org/package/2006/metadata/core-properties">
  <dc:creator xmlns:dc="http://purl.org/dc/elements/1.1/">Plant Performance (plantperformance.ru)</dc:creator>
  <dc:title xmlns:dc="http://purl.org/dc/elements/1.1/">Учёт и график поверки средств измерений — Excel</dc:title>
  <dc:description xmlns:dc="http://purl.org/dc/elements/1.1/">Бесплатный шаблон от Plant Performance · plantperformance.ru. Полная система документов завода — на сайте.</dc:description>
  <dc:subject xmlns:dc="http://purl.org/dc/elements/1.1/">Реестр СИ, контроль сроков поверки, годовой график</dc:subject>
  <dcterms:created xmlns:dcterms="http://purl.org/dc/terms/" xmlns:xsi="http://www.w3.org/2001/XMLSchema-instance" xsi:type="dcterms:W3CDTF">2026-10-28T19:17:13Z</dcterms:created>
  <dcterms:modified xmlns:dcterms="http://purl.org/dc/terms/" xmlns:xsi="http://www.w3.org/2001/XMLSchema-instance" xsi:type="dcterms:W3CDTF">2026-10-28T19:17:14Z</dcterms:modified>
  <cp:lastModifiedBy>Plant Performance</cp:lastModifiedBy>
  <cp:category>Plant Performance · plantperformance.ru</cp:category>
  <cp:keywords>график поверки средств измерений, журнал учета средств измерений, поверка СИ, Plant Performance</cp:keywords>
</cp:coreProperties>
</file>